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B\Dropbox\www.excelentnitriky.com\"/>
    </mc:Choice>
  </mc:AlternateContent>
  <bookViews>
    <workbookView xWindow="0" yWindow="0" windowWidth="20490" windowHeight="7755" tabRatio="883"/>
  </bookViews>
  <sheets>
    <sheet name="vysledek" sheetId="6" r:id="rId1"/>
    <sheet name="Prediction Report for Uzavře" sheetId="21" r:id="rId2"/>
    <sheet name="Prediction Calculator for Uz" sheetId="20" r:id="rId3"/>
    <sheet name="Printable Calculator for Uza" sheetId="19" r:id="rId4"/>
    <sheet name="List12" sheetId="18" r:id="rId5"/>
    <sheet name="Highlight Exceptions" sheetId="13" state="hidden" r:id="rId6"/>
  </sheets>
  <definedNames>
    <definedName name="ExceptionsThreshold">'Highlight Exceptions'!A1</definedName>
    <definedName name="RowExceptionsThreshold">'Highlight Exceptions'!$A1:$D1</definedName>
    <definedName name="Threshol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1" l="1"/>
  <c r="F48" i="21"/>
  <c r="G48" i="21"/>
  <c r="H48" i="21" s="1"/>
  <c r="E49" i="21"/>
  <c r="F49" i="21"/>
  <c r="G49" i="21"/>
  <c r="H49" i="21" s="1"/>
  <c r="E50" i="21"/>
  <c r="F50" i="21"/>
  <c r="G50" i="21"/>
  <c r="H50" i="21" s="1"/>
  <c r="E51" i="21"/>
  <c r="F51" i="21"/>
  <c r="E52" i="21"/>
  <c r="F52" i="21"/>
  <c r="E53" i="21"/>
  <c r="F53" i="21"/>
  <c r="E54" i="21"/>
  <c r="F54" i="21"/>
  <c r="E55" i="21"/>
  <c r="F55" i="21"/>
  <c r="E56" i="21"/>
  <c r="F56" i="21"/>
  <c r="E57" i="21"/>
  <c r="F57" i="21"/>
  <c r="E58" i="21"/>
  <c r="F58" i="21"/>
  <c r="E59" i="21"/>
  <c r="F59" i="21"/>
  <c r="E60" i="21"/>
  <c r="F60" i="21"/>
  <c r="E61" i="21"/>
  <c r="F61" i="21"/>
  <c r="E62" i="21"/>
  <c r="F62" i="21"/>
  <c r="E63" i="21"/>
  <c r="F63" i="21"/>
  <c r="E64" i="21"/>
  <c r="F64" i="21"/>
  <c r="E65" i="21"/>
  <c r="F65" i="21"/>
  <c r="E66" i="21"/>
  <c r="F66" i="21"/>
  <c r="E67" i="21"/>
  <c r="F67" i="21"/>
  <c r="E68" i="21"/>
  <c r="F68" i="21"/>
  <c r="E69" i="21"/>
  <c r="F69" i="21"/>
  <c r="E70" i="21"/>
  <c r="F70" i="21"/>
  <c r="E71" i="21"/>
  <c r="F71" i="21"/>
  <c r="E72" i="21"/>
  <c r="F72" i="21"/>
  <c r="E73" i="21"/>
  <c r="F73" i="21"/>
  <c r="E74" i="21"/>
  <c r="F74" i="21"/>
  <c r="E75" i="21"/>
  <c r="F75" i="21"/>
  <c r="E76" i="21"/>
  <c r="F76" i="21"/>
  <c r="E77" i="21"/>
  <c r="F77" i="21"/>
  <c r="E78" i="21"/>
  <c r="F78" i="21"/>
  <c r="E79" i="21"/>
  <c r="F79" i="21"/>
  <c r="E80" i="21"/>
  <c r="F80" i="21"/>
  <c r="E81" i="21"/>
  <c r="F81" i="21"/>
  <c r="A3" i="21"/>
  <c r="C10" i="20"/>
  <c r="C9" i="20"/>
  <c r="C8" i="20"/>
  <c r="C7" i="20"/>
  <c r="F4" i="13"/>
  <c r="F3" i="13"/>
  <c r="F2" i="13"/>
  <c r="F1" i="13"/>
  <c r="E3" i="13"/>
  <c r="E5" i="13"/>
  <c r="E7" i="13"/>
  <c r="E9" i="13"/>
  <c r="E11" i="13"/>
  <c r="E13" i="13"/>
  <c r="E15" i="13"/>
  <c r="E17" i="13"/>
  <c r="E19" i="13"/>
  <c r="E21" i="13"/>
  <c r="E23" i="13"/>
  <c r="E25" i="13"/>
  <c r="E27" i="13"/>
  <c r="E29" i="13"/>
  <c r="E31" i="13"/>
  <c r="E33" i="13"/>
  <c r="E35" i="13"/>
  <c r="E37" i="13"/>
  <c r="E39" i="13"/>
  <c r="E41" i="13"/>
  <c r="E43" i="13"/>
  <c r="E45" i="13"/>
  <c r="E47" i="13"/>
  <c r="E49" i="13"/>
  <c r="E51" i="13"/>
  <c r="E53" i="13"/>
  <c r="E55" i="13"/>
  <c r="E57" i="13"/>
  <c r="E59" i="13"/>
  <c r="E61" i="13"/>
  <c r="E63" i="13"/>
  <c r="E65" i="13"/>
  <c r="E67" i="13"/>
  <c r="E69" i="13"/>
  <c r="E71" i="13"/>
  <c r="E73" i="13"/>
  <c r="E75" i="13"/>
  <c r="E77" i="13"/>
  <c r="E79" i="13"/>
  <c r="E81" i="13"/>
  <c r="E83" i="13"/>
  <c r="E85" i="13"/>
  <c r="E87" i="13"/>
  <c r="E89" i="13"/>
  <c r="E91" i="13"/>
  <c r="E93" i="13"/>
  <c r="E95" i="13"/>
  <c r="E97" i="13"/>
  <c r="E99" i="13"/>
  <c r="E101" i="13"/>
  <c r="E2" i="13"/>
  <c r="E4" i="13"/>
  <c r="E6" i="13"/>
  <c r="E8" i="13"/>
  <c r="E10" i="13"/>
  <c r="E12" i="13"/>
  <c r="E14" i="13"/>
  <c r="E16" i="13"/>
  <c r="E18" i="13"/>
  <c r="E20" i="13"/>
  <c r="E22" i="13"/>
  <c r="E24" i="13"/>
  <c r="E26" i="13"/>
  <c r="E28" i="13"/>
  <c r="E30" i="13"/>
  <c r="E32" i="13"/>
  <c r="E34" i="13"/>
  <c r="E36" i="13"/>
  <c r="E38" i="13"/>
  <c r="E40" i="13"/>
  <c r="E44" i="13"/>
  <c r="E48" i="13"/>
  <c r="E52" i="13"/>
  <c r="E56" i="13"/>
  <c r="E60" i="13"/>
  <c r="E64" i="13"/>
  <c r="E68" i="13"/>
  <c r="E72" i="13"/>
  <c r="E76" i="13"/>
  <c r="E80" i="13"/>
  <c r="E84" i="13"/>
  <c r="E88" i="13"/>
  <c r="E92" i="13"/>
  <c r="E96" i="13"/>
  <c r="E100" i="13"/>
  <c r="E42" i="13"/>
  <c r="E46" i="13"/>
  <c r="E50" i="13"/>
  <c r="E54" i="13"/>
  <c r="E58" i="13"/>
  <c r="E62" i="13"/>
  <c r="E66" i="13"/>
  <c r="E70" i="13"/>
  <c r="E74" i="13"/>
  <c r="E78" i="13"/>
  <c r="E82" i="13"/>
  <c r="E86" i="13"/>
  <c r="E90" i="13"/>
  <c r="E94" i="13"/>
  <c r="E98" i="13"/>
  <c r="G81" i="21" l="1"/>
  <c r="H81" i="21" s="1"/>
  <c r="G80" i="21"/>
  <c r="H80" i="21" s="1"/>
  <c r="G79" i="21"/>
  <c r="H79" i="21" s="1"/>
  <c r="G78" i="21"/>
  <c r="H78" i="21" s="1"/>
  <c r="G77" i="21"/>
  <c r="H77" i="21" s="1"/>
  <c r="G76" i="21"/>
  <c r="H76" i="21" s="1"/>
  <c r="G75" i="21"/>
  <c r="H75" i="21" s="1"/>
  <c r="G74" i="21"/>
  <c r="H74" i="21" s="1"/>
  <c r="G73" i="21"/>
  <c r="H73" i="21" s="1"/>
  <c r="G72" i="21"/>
  <c r="H72" i="21" s="1"/>
  <c r="G71" i="21"/>
  <c r="H71" i="21" s="1"/>
  <c r="G70" i="21"/>
  <c r="H70" i="21" s="1"/>
  <c r="G69" i="21"/>
  <c r="H69" i="21" s="1"/>
  <c r="G68" i="21"/>
  <c r="H68" i="21" s="1"/>
  <c r="G67" i="21"/>
  <c r="H67" i="21" s="1"/>
  <c r="G66" i="21"/>
  <c r="H66" i="21" s="1"/>
  <c r="G65" i="21"/>
  <c r="H65" i="21" s="1"/>
  <c r="G64" i="21"/>
  <c r="H64" i="21" s="1"/>
  <c r="G63" i="21"/>
  <c r="H63" i="21" s="1"/>
  <c r="G62" i="21"/>
  <c r="H62" i="21" s="1"/>
  <c r="G61" i="21"/>
  <c r="H61" i="21" s="1"/>
  <c r="G60" i="21"/>
  <c r="H60" i="21" s="1"/>
  <c r="G59" i="21"/>
  <c r="H59" i="21" s="1"/>
  <c r="G58" i="21"/>
  <c r="H58" i="21" s="1"/>
  <c r="G57" i="21"/>
  <c r="H57" i="21" s="1"/>
  <c r="G56" i="21"/>
  <c r="H56" i="21" s="1"/>
  <c r="G55" i="21"/>
  <c r="H55" i="21" s="1"/>
  <c r="G54" i="21"/>
  <c r="H54" i="21" s="1"/>
  <c r="G53" i="21"/>
  <c r="H53" i="21" s="1"/>
  <c r="G52" i="21"/>
  <c r="H52" i="21" s="1"/>
  <c r="G51" i="21"/>
  <c r="H51" i="21" s="1"/>
  <c r="C11" i="20"/>
  <c r="B11" i="21" l="1"/>
  <c r="B27" i="19"/>
  <c r="C3" i="20"/>
  <c r="B26" i="19"/>
  <c r="C13" i="20"/>
</calcChain>
</file>

<file path=xl/sharedStrings.xml><?xml version="1.0" encoding="utf-8"?>
<sst xmlns="http://schemas.openxmlformats.org/spreadsheetml/2006/main" count="535" uniqueCount="54">
  <si>
    <t>Věk</t>
  </si>
  <si>
    <t>Pohlaví</t>
  </si>
  <si>
    <t>Muž</t>
  </si>
  <si>
    <t>Žena</t>
  </si>
  <si>
    <t>Value</t>
  </si>
  <si>
    <t>Relative Impact</t>
  </si>
  <si>
    <t>Bydliště</t>
  </si>
  <si>
    <t>Malá obec</t>
  </si>
  <si>
    <t>Velká obec</t>
  </si>
  <si>
    <t>&gt;= 61</t>
  </si>
  <si>
    <t>41 - 55</t>
  </si>
  <si>
    <t>&lt; 30</t>
  </si>
  <si>
    <t>Check one value per attribute.</t>
  </si>
  <si>
    <t>Enter the associated points into the 'Score' box.</t>
  </si>
  <si>
    <t>Sum the scores for all attributes to determine the total score.</t>
  </si>
  <si>
    <t>Attribute</t>
  </si>
  <si>
    <t>Points</t>
  </si>
  <si>
    <t>Score</t>
  </si>
  <si>
    <t>q</t>
  </si>
  <si>
    <t>30 - 41</t>
  </si>
  <si>
    <t>55 - 61</t>
  </si>
  <si>
    <t>Total</t>
  </si>
  <si>
    <t>Result:</t>
  </si>
  <si>
    <t>Suggested Threshold to maximize profit:</t>
  </si>
  <si>
    <t>Select or type a value in the Value column of the table below to see how it affects the score.</t>
  </si>
  <si>
    <t>Celkem</t>
  </si>
  <si>
    <t>Score Breakdown</t>
  </si>
  <si>
    <t>Individual scores for each state of each analysed column</t>
  </si>
  <si>
    <t>False Positive Cost</t>
  </si>
  <si>
    <t>False Negative Cost</t>
  </si>
  <si>
    <t>True Positive Profit</t>
  </si>
  <si>
    <t>True Negative Profit</t>
  </si>
  <si>
    <t>False Positives</t>
  </si>
  <si>
    <t>False Negatives</t>
  </si>
  <si>
    <t>True Positives</t>
  </si>
  <si>
    <t>True Negatives</t>
  </si>
  <si>
    <t>Total Cost</t>
  </si>
  <si>
    <t>Total Profit</t>
  </si>
  <si>
    <t>Profit for various score thresholds</t>
  </si>
  <si>
    <t>Cumulative misclassification cost for various score thresholds</t>
  </si>
  <si>
    <t>Uzavře</t>
  </si>
  <si>
    <t>Neuzavře</t>
  </si>
  <si>
    <t>Věk zákazníka</t>
  </si>
  <si>
    <t>Čistá mzda</t>
  </si>
  <si>
    <t>Počet závislých osob</t>
  </si>
  <si>
    <t>ano</t>
  </si>
  <si>
    <t>ne</t>
  </si>
  <si>
    <t>Naším zákazníkem</t>
  </si>
  <si>
    <t>Uzavře smlouvu na nový tarif</t>
  </si>
  <si>
    <t>Prediction Calculator for the 'Uzavře' state of 'Uzavře smlouvu na nový tarif'</t>
  </si>
  <si>
    <t>'Uzavře'</t>
  </si>
  <si>
    <t>Other than 'Uzavře'</t>
  </si>
  <si>
    <t>Prediction for 'Uzavře'</t>
  </si>
  <si>
    <t xml:space="preserve">Prediction Calculator Report for the 'Uzavře' state of 'Uzavře smlouvu na nový tarif'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</si>
</sst>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CC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3999145481734672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double">
        <color auto="1"/>
      </bottom>
      <diagonal/>
    </border>
    <border>
      <left style="thin">
        <color rgb="FF7F7F7F"/>
      </left>
      <right style="thin">
        <color rgb="FF7F7F7F"/>
      </right>
      <top style="thin">
        <color theme="4"/>
      </top>
      <bottom style="thin">
        <color theme="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8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" fillId="2" borderId="3" applyNumberFormat="0" applyFont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3" borderId="21" applyNumberFormat="0" applyAlignment="0" applyProtection="0"/>
    <xf numFmtId="0" fontId="4" fillId="4" borderId="22" applyNumberFormat="0" applyAlignment="0" applyProtection="0"/>
  </cellStyleXfs>
  <cellXfs count="39">
    <xf numFmtId="0" fontId="0" fillId="0" borderId="0" xfId="0"/>
    <xf numFmtId="0" fontId="0" fillId="0" borderId="0" xfId="0" applyAlignment="1"/>
    <xf numFmtId="0" fontId="0" fillId="2" borderId="3" xfId="3" applyFont="1" applyAlignment="1">
      <alignment horizontal="left" shrinkToFit="1"/>
    </xf>
    <xf numFmtId="0" fontId="2" fillId="0" borderId="1" xfId="1" applyAlignment="1">
      <alignment horizontal="center" shrinkToFit="1"/>
    </xf>
    <xf numFmtId="0" fontId="0" fillId="2" borderId="3" xfId="3" applyFont="1" applyAlignment="1">
      <alignment horizontal="left" shrinkToFit="1"/>
    </xf>
    <xf numFmtId="0" fontId="6" fillId="0" borderId="0" xfId="4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2" applyBorder="1" applyAlignment="1">
      <alignment horizontal="center" shrinkToFit="1"/>
    </xf>
    <xf numFmtId="0" fontId="3" fillId="0" borderId="5" xfId="5" applyBorder="1" applyAlignment="1">
      <alignment horizontal="left"/>
    </xf>
    <xf numFmtId="0" fontId="0" fillId="0" borderId="8" xfId="0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16" xfId="5" applyBorder="1" applyAlignment="1">
      <alignment horizontal="left"/>
    </xf>
    <xf numFmtId="0" fontId="3" fillId="0" borderId="20" xfId="2" applyBorder="1" applyAlignment="1">
      <alignment horizontal="center" shrinkToFit="1"/>
    </xf>
    <xf numFmtId="0" fontId="0" fillId="0" borderId="4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8" xfId="0" applyBorder="1" applyAlignment="1"/>
    <xf numFmtId="0" fontId="0" fillId="0" borderId="17" xfId="0" applyBorder="1" applyAlignment="1"/>
    <xf numFmtId="0" fontId="6" fillId="0" borderId="0" xfId="4" applyAlignment="1"/>
    <xf numFmtId="0" fontId="6" fillId="0" borderId="0" xfId="4" quotePrefix="1" applyAlignment="1"/>
    <xf numFmtId="0" fontId="5" fillId="3" borderId="21" xfId="6" applyAlignment="1">
      <alignment horizontal="right"/>
    </xf>
    <xf numFmtId="0" fontId="5" fillId="3" borderId="21" xfId="6" applyAlignment="1">
      <alignment horizontal="left"/>
    </xf>
    <xf numFmtId="0" fontId="0" fillId="2" borderId="3" xfId="3" applyFont="1" applyAlignment="1"/>
    <xf numFmtId="0" fontId="4" fillId="4" borderId="22" xfId="7" applyAlignment="1">
      <alignment horizontal="right"/>
    </xf>
    <xf numFmtId="0" fontId="3" fillId="0" borderId="2" xfId="2" applyAlignment="1"/>
    <xf numFmtId="0" fontId="6" fillId="0" borderId="0" xfId="4" applyAlignment="1">
      <alignment horizontal="left" vertical="top" wrapText="1"/>
    </xf>
    <xf numFmtId="0" fontId="6" fillId="0" borderId="0" xfId="4" applyAlignment="1">
      <alignment horizontal="left" shrinkToFit="1"/>
    </xf>
    <xf numFmtId="3" fontId="0" fillId="0" borderId="0" xfId="0" applyNumberFormat="1"/>
  </cellXfs>
  <cellStyles count="8">
    <cellStyle name="DM_Calculation" xfId="7"/>
    <cellStyle name="DM_Explanatory Text" xfId="4"/>
    <cellStyle name="DM_Heading 1" xfId="1"/>
    <cellStyle name="DM_Heading 3" xfId="2"/>
    <cellStyle name="DM_Heading 4" xfId="5"/>
    <cellStyle name="DM_Input" xfId="6"/>
    <cellStyle name="DM_Note" xfId="3"/>
    <cellStyle name="Normální" xfId="0" builtinId="0"/>
  </cellStyles>
  <dxfs count="20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textRotation="0" wrapText="0" indent="0" justifyLastLine="0" readingOrder="0"/>
    </dxf>
    <dxf>
      <alignment horizontal="left" vertical="bottom" textRotation="0" wrapText="0" indent="0" justifyLastLine="0" shrinkToFit="0" readingOrder="0"/>
    </dxf>
    <dxf>
      <alignment textRotation="0" wrapText="0" indent="0" justifyLastLine="0" readingOrder="0"/>
    </dxf>
    <dxf>
      <alignment horizontal="general" vertical="bottom" textRotation="0" wrapText="0" indent="0" justifyLastLine="0" shrinkToFit="0" readingOrder="0"/>
    </dxf>
    <dxf>
      <alignment vertical="bottom" textRotation="0" wrapText="0" indent="0" justifyLastLine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vertical="bottom" textRotation="0" wrapText="0" indent="0" justifyLastLine="0" readingOrder="0"/>
      <border outline="0">
        <right style="thin">
          <color rgb="FF7F7F7F"/>
        </right>
      </border>
    </dxf>
    <dxf>
      <alignment horizontal="general" vertical="bottom" textRotation="0" wrapText="0" indent="0" justifyLastLine="0" shrinkToFit="0" readingOrder="0"/>
    </dxf>
    <dxf>
      <fill>
        <patternFill>
          <bgColor rgb="FFC8C837"/>
        </patternFill>
      </fill>
    </dxf>
    <dxf>
      <fill>
        <patternFill>
          <bgColor rgb="FFFFFF00"/>
        </patternFill>
      </fill>
    </dxf>
    <dxf>
      <fill>
        <patternFill>
          <bgColor rgb="FFC8C837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Total Profit</c:v>
          </c:tx>
          <c:marker>
            <c:symbol val="none"/>
          </c:marker>
          <c:cat>
            <c:numRef>
              <c:f>'Prediction Report for Uzavře'!$I$48:$I$81</c:f>
              <c:numCache>
                <c:formatCode>General</c:formatCode>
                <c:ptCount val="34"/>
                <c:pt idx="0">
                  <c:v>0</c:v>
                </c:pt>
                <c:pt idx="1">
                  <c:v>8</c:v>
                </c:pt>
                <c:pt idx="2">
                  <c:v>65</c:v>
                </c:pt>
                <c:pt idx="3">
                  <c:v>73</c:v>
                </c:pt>
                <c:pt idx="4">
                  <c:v>101</c:v>
                </c:pt>
                <c:pt idx="5">
                  <c:v>103</c:v>
                </c:pt>
                <c:pt idx="6">
                  <c:v>166</c:v>
                </c:pt>
                <c:pt idx="7">
                  <c:v>168</c:v>
                </c:pt>
                <c:pt idx="8">
                  <c:v>284</c:v>
                </c:pt>
                <c:pt idx="9">
                  <c:v>309</c:v>
                </c:pt>
                <c:pt idx="10">
                  <c:v>342</c:v>
                </c:pt>
                <c:pt idx="11">
                  <c:v>351</c:v>
                </c:pt>
                <c:pt idx="12">
                  <c:v>374</c:v>
                </c:pt>
                <c:pt idx="13">
                  <c:v>385</c:v>
                </c:pt>
                <c:pt idx="14">
                  <c:v>387</c:v>
                </c:pt>
                <c:pt idx="15">
                  <c:v>407</c:v>
                </c:pt>
                <c:pt idx="16">
                  <c:v>415</c:v>
                </c:pt>
                <c:pt idx="17">
                  <c:v>443</c:v>
                </c:pt>
                <c:pt idx="18">
                  <c:v>445</c:v>
                </c:pt>
                <c:pt idx="19">
                  <c:v>450</c:v>
                </c:pt>
                <c:pt idx="20">
                  <c:v>452</c:v>
                </c:pt>
                <c:pt idx="21">
                  <c:v>508</c:v>
                </c:pt>
                <c:pt idx="22">
                  <c:v>510</c:v>
                </c:pt>
                <c:pt idx="23">
                  <c:v>651</c:v>
                </c:pt>
                <c:pt idx="24">
                  <c:v>658</c:v>
                </c:pt>
                <c:pt idx="25">
                  <c:v>691</c:v>
                </c:pt>
                <c:pt idx="26">
                  <c:v>700</c:v>
                </c:pt>
                <c:pt idx="27">
                  <c:v>716</c:v>
                </c:pt>
                <c:pt idx="28">
                  <c:v>727</c:v>
                </c:pt>
                <c:pt idx="29">
                  <c:v>729</c:v>
                </c:pt>
                <c:pt idx="30">
                  <c:v>792</c:v>
                </c:pt>
                <c:pt idx="31">
                  <c:v>794</c:v>
                </c:pt>
                <c:pt idx="32">
                  <c:v>935</c:v>
                </c:pt>
                <c:pt idx="33">
                  <c:v>1000</c:v>
                </c:pt>
              </c:numCache>
            </c:numRef>
          </c:cat>
          <c:val>
            <c:numRef>
              <c:f>'Prediction Report for Uzavře'!$H$48:$H$81</c:f>
              <c:numCache>
                <c:formatCode>General</c:formatCode>
                <c:ptCount val="34"/>
                <c:pt idx="0">
                  <c:v>15350</c:v>
                </c:pt>
                <c:pt idx="1">
                  <c:v>15450</c:v>
                </c:pt>
                <c:pt idx="2">
                  <c:v>15600</c:v>
                </c:pt>
                <c:pt idx="3">
                  <c:v>15650</c:v>
                </c:pt>
                <c:pt idx="4">
                  <c:v>15700</c:v>
                </c:pt>
                <c:pt idx="5">
                  <c:v>16000</c:v>
                </c:pt>
                <c:pt idx="6">
                  <c:v>16100</c:v>
                </c:pt>
                <c:pt idx="7">
                  <c:v>16350</c:v>
                </c:pt>
                <c:pt idx="8">
                  <c:v>16500</c:v>
                </c:pt>
                <c:pt idx="9">
                  <c:v>16550</c:v>
                </c:pt>
                <c:pt idx="10">
                  <c:v>16850</c:v>
                </c:pt>
                <c:pt idx="11">
                  <c:v>16350</c:v>
                </c:pt>
                <c:pt idx="12">
                  <c:v>15950</c:v>
                </c:pt>
                <c:pt idx="13">
                  <c:v>16050</c:v>
                </c:pt>
                <c:pt idx="14">
                  <c:v>16100</c:v>
                </c:pt>
                <c:pt idx="15">
                  <c:v>16500</c:v>
                </c:pt>
                <c:pt idx="16">
                  <c:v>16550</c:v>
                </c:pt>
                <c:pt idx="17">
                  <c:v>16600</c:v>
                </c:pt>
                <c:pt idx="18">
                  <c:v>16750</c:v>
                </c:pt>
                <c:pt idx="19">
                  <c:v>16350</c:v>
                </c:pt>
                <c:pt idx="20">
                  <c:v>15850</c:v>
                </c:pt>
                <c:pt idx="21">
                  <c:v>15350</c:v>
                </c:pt>
                <c:pt idx="22">
                  <c:v>13900</c:v>
                </c:pt>
                <c:pt idx="23">
                  <c:v>13950</c:v>
                </c:pt>
                <c:pt idx="24">
                  <c:v>13550</c:v>
                </c:pt>
                <c:pt idx="25">
                  <c:v>11050</c:v>
                </c:pt>
                <c:pt idx="26">
                  <c:v>10650</c:v>
                </c:pt>
                <c:pt idx="27">
                  <c:v>10200</c:v>
                </c:pt>
                <c:pt idx="28">
                  <c:v>9850</c:v>
                </c:pt>
                <c:pt idx="29">
                  <c:v>8900</c:v>
                </c:pt>
                <c:pt idx="30">
                  <c:v>8500</c:v>
                </c:pt>
                <c:pt idx="31">
                  <c:v>6500</c:v>
                </c:pt>
                <c:pt idx="32">
                  <c:v>6000</c:v>
                </c:pt>
                <c:pt idx="33">
                  <c:v>2000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40132248"/>
        <c:axId val="440133424"/>
      </c:lineChart>
      <c:catAx>
        <c:axId val="44013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40133424"/>
        <c:crosses val="autoZero"/>
        <c:auto val="1"/>
        <c:lblAlgn val="ctr"/>
        <c:lblOffset val="100"/>
        <c:noMultiLvlLbl val="0"/>
      </c:catAx>
      <c:valAx>
        <c:axId val="440133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1322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v>False Positive Cost</c:v>
          </c:tx>
          <c:val>
            <c:numRef>
              <c:f>'Prediction Report for Uzavře'!$E$48:$E$81</c:f>
              <c:numCache>
                <c:formatCode>General</c:formatCode>
                <c:ptCount val="34"/>
                <c:pt idx="0">
                  <c:v>630</c:v>
                </c:pt>
                <c:pt idx="1">
                  <c:v>610</c:v>
                </c:pt>
                <c:pt idx="2">
                  <c:v>580</c:v>
                </c:pt>
                <c:pt idx="3">
                  <c:v>570</c:v>
                </c:pt>
                <c:pt idx="4">
                  <c:v>560</c:v>
                </c:pt>
                <c:pt idx="5">
                  <c:v>500</c:v>
                </c:pt>
                <c:pt idx="6">
                  <c:v>480</c:v>
                </c:pt>
                <c:pt idx="7">
                  <c:v>430</c:v>
                </c:pt>
                <c:pt idx="8">
                  <c:v>400</c:v>
                </c:pt>
                <c:pt idx="9">
                  <c:v>390</c:v>
                </c:pt>
                <c:pt idx="10">
                  <c:v>330</c:v>
                </c:pt>
                <c:pt idx="11">
                  <c:v>330</c:v>
                </c:pt>
                <c:pt idx="12">
                  <c:v>310</c:v>
                </c:pt>
                <c:pt idx="13">
                  <c:v>290</c:v>
                </c:pt>
                <c:pt idx="14">
                  <c:v>280</c:v>
                </c:pt>
                <c:pt idx="15">
                  <c:v>200</c:v>
                </c:pt>
                <c:pt idx="16">
                  <c:v>190</c:v>
                </c:pt>
                <c:pt idx="17">
                  <c:v>180</c:v>
                </c:pt>
                <c:pt idx="18">
                  <c:v>150</c:v>
                </c:pt>
                <c:pt idx="19">
                  <c:v>130</c:v>
                </c:pt>
                <c:pt idx="20">
                  <c:v>130</c:v>
                </c:pt>
                <c:pt idx="21">
                  <c:v>130</c:v>
                </c:pt>
                <c:pt idx="22">
                  <c:v>120</c:v>
                </c:pt>
                <c:pt idx="23">
                  <c:v>110</c:v>
                </c:pt>
                <c:pt idx="24">
                  <c:v>90</c:v>
                </c:pt>
                <c:pt idx="25">
                  <c:v>90</c:v>
                </c:pt>
                <c:pt idx="26">
                  <c:v>70</c:v>
                </c:pt>
                <c:pt idx="27">
                  <c:v>60</c:v>
                </c:pt>
                <c:pt idx="28">
                  <c:v>30</c:v>
                </c:pt>
                <c:pt idx="29">
                  <c:v>20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'Prediction Report for Uzavře'!$I$48:$I$81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v>False Negative Cost</c:v>
          </c:tx>
          <c:val>
            <c:numRef>
              <c:f>'Prediction Report for Uzavře'!$F$48:$F$81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0136952"/>
        <c:axId val="440137344"/>
      </c:areaChart>
      <c:catAx>
        <c:axId val="440136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440137344"/>
        <c:crosses val="autoZero"/>
        <c:auto val="1"/>
        <c:lblAlgn val="ctr"/>
        <c:lblOffset val="100"/>
        <c:noMultiLvlLbl val="0"/>
      </c:catAx>
      <c:valAx>
        <c:axId val="440137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01369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3175</xdr:colOff>
      <xdr:row>4</xdr:row>
      <xdr:rowOff>0</xdr:rowOff>
    </xdr:from>
    <xdr:to>
      <xdr:col>10</xdr:col>
      <xdr:colOff>606425</xdr:colOff>
      <xdr:row>16</xdr:row>
      <xdr:rowOff>31750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3175</xdr:colOff>
      <xdr:row>20</xdr:row>
      <xdr:rowOff>6350</xdr:rowOff>
    </xdr:from>
    <xdr:to>
      <xdr:col>10</xdr:col>
      <xdr:colOff>606425</xdr:colOff>
      <xdr:row>32</xdr:row>
      <xdr:rowOff>6350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5" name="Tabulka15" displayName="Tabulka15" ref="A16:C27" totalsRowShown="0">
  <autoFilter ref="A16:C27"/>
  <tableColumns count="3">
    <tableColumn id="1" name="Attribute" dataDxfId="8"/>
    <tableColumn id="2" name="Value" dataDxfId="7"/>
    <tableColumn id="3" name="Relative Impact" dataDxfId="6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6" name="Tabulka16" displayName="Tabulka16" ref="A47:I81" totalsRowShown="0">
  <autoFilter ref="A47:I81"/>
  <tableColumns count="9">
    <tableColumn id="1" name="False Positives" dataDxfId="5"/>
    <tableColumn id="2" name="False Negatives" dataDxfId="4"/>
    <tableColumn id="3" name="True Positives" dataDxfId="3"/>
    <tableColumn id="4" name="True Negatives"/>
    <tableColumn id="5" name="False Positive Cost">
      <calculatedColumnFormula>A48*$B$6</calculatedColumnFormula>
    </tableColumn>
    <tableColumn id="6" name="False Negative Cost">
      <calculatedColumnFormula>B48*$B$7</calculatedColumnFormula>
    </tableColumn>
    <tableColumn id="7" name="Total Cost">
      <calculatedColumnFormula>E48 + F48</calculatedColumnFormula>
    </tableColumn>
    <tableColumn id="8" name="Total Profit">
      <calculatedColumnFormula>C48*$B$8 + D48*$B$9 - G48</calculatedColumnFormula>
    </tableColumn>
    <tableColumn id="9" name="Score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13" name="Tabulka13" displayName="Tabulka13" ref="A6:C11" totalsRowCount="1">
  <autoFilter ref="A6:C10"/>
  <tableColumns count="3">
    <tableColumn id="1" name="Attribute" totalsRowLabel="Celkem" dataDxfId="14" totalsRowDxfId="2"/>
    <tableColumn id="2" name="Value" dataDxfId="12" totalsRowDxfId="1" dataCellStyle="DM_Input"/>
    <tableColumn id="3" name="Relative Impact" totalsRowFunction="sum" dataDxfId="10" totalsRowDxfId="0" dataCellStyle="DM_Note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14" name="Tabulka14" displayName="Tabulka14" ref="A19:C30" totalsRowShown="0" headerRowDxfId="15">
  <autoFilter ref="A19:C30"/>
  <tableColumns count="3">
    <tableColumn id="1" name="Attribute" dataDxfId="13"/>
    <tableColumn id="2" name="Value" dataDxfId="11"/>
    <tableColumn id="3" name="Relative Impact" dataDxfId="9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workbookViewId="0">
      <selection activeCell="J6" sqref="J6"/>
    </sheetView>
  </sheetViews>
  <sheetFormatPr defaultRowHeight="15" x14ac:dyDescent="0.25"/>
  <cols>
    <col min="5" max="5" width="27" bestFit="1" customWidth="1"/>
    <col min="8" max="9" width="0" hidden="1" customWidth="1"/>
  </cols>
  <sheetData>
    <row r="1" spans="1:9" x14ac:dyDescent="0.25">
      <c r="A1" t="s">
        <v>0</v>
      </c>
      <c r="B1" t="s">
        <v>1</v>
      </c>
      <c r="C1" t="s">
        <v>6</v>
      </c>
      <c r="D1" t="s">
        <v>47</v>
      </c>
      <c r="E1" t="s">
        <v>48</v>
      </c>
      <c r="H1">
        <v>1</v>
      </c>
      <c r="I1" t="s">
        <v>7</v>
      </c>
    </row>
    <row r="2" spans="1:9" x14ac:dyDescent="0.25">
      <c r="A2">
        <v>38</v>
      </c>
      <c r="B2" t="s">
        <v>2</v>
      </c>
      <c r="C2" t="s">
        <v>8</v>
      </c>
      <c r="D2" t="s">
        <v>46</v>
      </c>
      <c r="E2" t="s">
        <v>41</v>
      </c>
      <c r="H2">
        <v>2</v>
      </c>
      <c r="I2" t="s">
        <v>8</v>
      </c>
    </row>
    <row r="3" spans="1:9" x14ac:dyDescent="0.25">
      <c r="A3">
        <v>48</v>
      </c>
      <c r="B3" t="s">
        <v>3</v>
      </c>
      <c r="C3" t="s">
        <v>7</v>
      </c>
      <c r="D3" t="s">
        <v>45</v>
      </c>
      <c r="E3" t="s">
        <v>41</v>
      </c>
    </row>
    <row r="4" spans="1:9" x14ac:dyDescent="0.25">
      <c r="A4">
        <v>49</v>
      </c>
      <c r="B4" t="s">
        <v>2</v>
      </c>
      <c r="C4" t="s">
        <v>8</v>
      </c>
      <c r="D4" t="s">
        <v>46</v>
      </c>
      <c r="E4" t="s">
        <v>41</v>
      </c>
    </row>
    <row r="5" spans="1:9" x14ac:dyDescent="0.25">
      <c r="A5">
        <v>59</v>
      </c>
      <c r="B5" t="s">
        <v>2</v>
      </c>
      <c r="C5" t="s">
        <v>7</v>
      </c>
      <c r="D5" t="s">
        <v>46</v>
      </c>
      <c r="E5" t="s">
        <v>41</v>
      </c>
    </row>
    <row r="6" spans="1:9" x14ac:dyDescent="0.25">
      <c r="A6">
        <v>39</v>
      </c>
      <c r="B6" t="s">
        <v>3</v>
      </c>
      <c r="C6" t="s">
        <v>8</v>
      </c>
      <c r="D6" t="s">
        <v>45</v>
      </c>
      <c r="E6" t="s">
        <v>40</v>
      </c>
    </row>
    <row r="7" spans="1:9" x14ac:dyDescent="0.25">
      <c r="A7">
        <v>38</v>
      </c>
      <c r="B7" t="s">
        <v>2</v>
      </c>
      <c r="C7" t="s">
        <v>7</v>
      </c>
      <c r="D7" t="s">
        <v>46</v>
      </c>
      <c r="E7" t="s">
        <v>41</v>
      </c>
    </row>
    <row r="8" spans="1:9" x14ac:dyDescent="0.25">
      <c r="A8">
        <v>15</v>
      </c>
      <c r="B8" t="s">
        <v>3</v>
      </c>
      <c r="C8" t="s">
        <v>8</v>
      </c>
      <c r="D8" t="s">
        <v>45</v>
      </c>
      <c r="E8" t="s">
        <v>40</v>
      </c>
    </row>
    <row r="9" spans="1:9" x14ac:dyDescent="0.25">
      <c r="A9">
        <v>84</v>
      </c>
      <c r="B9" t="s">
        <v>3</v>
      </c>
      <c r="C9" t="s">
        <v>8</v>
      </c>
      <c r="D9" t="s">
        <v>45</v>
      </c>
      <c r="E9" t="s">
        <v>41</v>
      </c>
    </row>
    <row r="10" spans="1:9" x14ac:dyDescent="0.25">
      <c r="A10">
        <v>39</v>
      </c>
      <c r="B10" t="s">
        <v>2</v>
      </c>
      <c r="C10" t="s">
        <v>8</v>
      </c>
      <c r="D10" t="s">
        <v>46</v>
      </c>
      <c r="E10" t="s">
        <v>41</v>
      </c>
    </row>
    <row r="11" spans="1:9" x14ac:dyDescent="0.25">
      <c r="A11">
        <v>36</v>
      </c>
      <c r="B11" t="s">
        <v>2</v>
      </c>
      <c r="C11" t="s">
        <v>8</v>
      </c>
      <c r="D11" t="s">
        <v>45</v>
      </c>
      <c r="E11" t="s">
        <v>40</v>
      </c>
    </row>
    <row r="12" spans="1:9" x14ac:dyDescent="0.25">
      <c r="A12">
        <v>34</v>
      </c>
      <c r="B12" t="s">
        <v>3</v>
      </c>
      <c r="C12" t="s">
        <v>7</v>
      </c>
      <c r="D12" t="s">
        <v>45</v>
      </c>
      <c r="E12" t="s">
        <v>40</v>
      </c>
    </row>
    <row r="13" spans="1:9" x14ac:dyDescent="0.25">
      <c r="A13">
        <v>45</v>
      </c>
      <c r="B13" t="s">
        <v>2</v>
      </c>
      <c r="C13" t="s">
        <v>7</v>
      </c>
      <c r="D13" t="s">
        <v>45</v>
      </c>
      <c r="E13" t="s">
        <v>41</v>
      </c>
    </row>
    <row r="14" spans="1:9" x14ac:dyDescent="0.25">
      <c r="A14">
        <v>43</v>
      </c>
      <c r="B14" t="s">
        <v>3</v>
      </c>
      <c r="C14" t="s">
        <v>7</v>
      </c>
      <c r="D14" t="s">
        <v>46</v>
      </c>
      <c r="E14" t="s">
        <v>41</v>
      </c>
    </row>
    <row r="15" spans="1:9" x14ac:dyDescent="0.25">
      <c r="A15">
        <v>19</v>
      </c>
      <c r="B15" t="s">
        <v>2</v>
      </c>
      <c r="C15" t="s">
        <v>8</v>
      </c>
      <c r="D15" t="s">
        <v>45</v>
      </c>
      <c r="E15" t="s">
        <v>41</v>
      </c>
    </row>
    <row r="16" spans="1:9" x14ac:dyDescent="0.25">
      <c r="A16">
        <v>55</v>
      </c>
      <c r="B16" t="s">
        <v>2</v>
      </c>
      <c r="C16" t="s">
        <v>7</v>
      </c>
      <c r="D16" t="s">
        <v>45</v>
      </c>
      <c r="E16" t="s">
        <v>40</v>
      </c>
    </row>
    <row r="17" spans="1:5" x14ac:dyDescent="0.25">
      <c r="A17">
        <v>44</v>
      </c>
      <c r="B17" t="s">
        <v>2</v>
      </c>
      <c r="C17" t="s">
        <v>8</v>
      </c>
      <c r="D17" t="s">
        <v>46</v>
      </c>
      <c r="E17" t="s">
        <v>41</v>
      </c>
    </row>
    <row r="18" spans="1:5" x14ac:dyDescent="0.25">
      <c r="A18">
        <v>15</v>
      </c>
      <c r="B18" t="s">
        <v>2</v>
      </c>
      <c r="C18" t="s">
        <v>7</v>
      </c>
      <c r="D18" t="s">
        <v>46</v>
      </c>
      <c r="E18" t="s">
        <v>41</v>
      </c>
    </row>
    <row r="19" spans="1:5" x14ac:dyDescent="0.25">
      <c r="A19">
        <v>19</v>
      </c>
      <c r="B19" t="s">
        <v>2</v>
      </c>
      <c r="C19" t="s">
        <v>8</v>
      </c>
      <c r="D19" t="s">
        <v>45</v>
      </c>
      <c r="E19" t="s">
        <v>40</v>
      </c>
    </row>
    <row r="20" spans="1:5" x14ac:dyDescent="0.25">
      <c r="A20">
        <v>37</v>
      </c>
      <c r="B20" t="s">
        <v>3</v>
      </c>
      <c r="C20" t="s">
        <v>8</v>
      </c>
      <c r="D20" t="s">
        <v>45</v>
      </c>
      <c r="E20" t="s">
        <v>40</v>
      </c>
    </row>
    <row r="21" spans="1:5" x14ac:dyDescent="0.25">
      <c r="A21">
        <v>27</v>
      </c>
      <c r="B21" t="s">
        <v>3</v>
      </c>
      <c r="C21" t="s">
        <v>8</v>
      </c>
      <c r="D21" t="s">
        <v>46</v>
      </c>
      <c r="E21" t="s">
        <v>40</v>
      </c>
    </row>
    <row r="22" spans="1:5" x14ac:dyDescent="0.25">
      <c r="A22">
        <v>37</v>
      </c>
      <c r="B22" t="s">
        <v>2</v>
      </c>
      <c r="C22" t="s">
        <v>8</v>
      </c>
      <c r="D22" t="s">
        <v>45</v>
      </c>
      <c r="E22" t="s">
        <v>40</v>
      </c>
    </row>
    <row r="23" spans="1:5" x14ac:dyDescent="0.25">
      <c r="A23">
        <v>38</v>
      </c>
      <c r="B23" t="s">
        <v>2</v>
      </c>
      <c r="C23" t="s">
        <v>8</v>
      </c>
      <c r="D23" t="s">
        <v>46</v>
      </c>
      <c r="E23" t="s">
        <v>41</v>
      </c>
    </row>
    <row r="24" spans="1:5" x14ac:dyDescent="0.25">
      <c r="A24">
        <v>50</v>
      </c>
      <c r="B24" t="s">
        <v>3</v>
      </c>
      <c r="C24" t="s">
        <v>7</v>
      </c>
      <c r="D24" t="s">
        <v>46</v>
      </c>
      <c r="E24" t="s">
        <v>41</v>
      </c>
    </row>
    <row r="25" spans="1:5" x14ac:dyDescent="0.25">
      <c r="A25">
        <v>53</v>
      </c>
      <c r="B25" t="s">
        <v>2</v>
      </c>
      <c r="C25" t="s">
        <v>8</v>
      </c>
      <c r="D25" t="s">
        <v>45</v>
      </c>
      <c r="E25" t="s">
        <v>41</v>
      </c>
    </row>
    <row r="26" spans="1:5" x14ac:dyDescent="0.25">
      <c r="A26">
        <v>40</v>
      </c>
      <c r="B26" t="s">
        <v>3</v>
      </c>
      <c r="C26" t="s">
        <v>8</v>
      </c>
      <c r="D26" t="s">
        <v>45</v>
      </c>
      <c r="E26" t="s">
        <v>40</v>
      </c>
    </row>
    <row r="27" spans="1:5" x14ac:dyDescent="0.25">
      <c r="A27">
        <v>52</v>
      </c>
      <c r="B27" t="s">
        <v>2</v>
      </c>
      <c r="C27" t="s">
        <v>7</v>
      </c>
      <c r="D27" t="s">
        <v>45</v>
      </c>
      <c r="E27" t="s">
        <v>41</v>
      </c>
    </row>
    <row r="28" spans="1:5" x14ac:dyDescent="0.25">
      <c r="A28">
        <v>36</v>
      </c>
      <c r="B28" t="s">
        <v>3</v>
      </c>
      <c r="C28" t="s">
        <v>8</v>
      </c>
      <c r="D28" t="s">
        <v>46</v>
      </c>
      <c r="E28" t="s">
        <v>40</v>
      </c>
    </row>
    <row r="29" spans="1:5" x14ac:dyDescent="0.25">
      <c r="A29">
        <v>20</v>
      </c>
      <c r="B29" t="s">
        <v>3</v>
      </c>
      <c r="C29" t="s">
        <v>8</v>
      </c>
      <c r="D29" t="s">
        <v>45</v>
      </c>
      <c r="E29" t="s">
        <v>40</v>
      </c>
    </row>
    <row r="30" spans="1:5" x14ac:dyDescent="0.25">
      <c r="A30">
        <v>38</v>
      </c>
      <c r="B30" t="s">
        <v>2</v>
      </c>
      <c r="C30" t="s">
        <v>8</v>
      </c>
      <c r="D30" t="s">
        <v>46</v>
      </c>
      <c r="E30" t="s">
        <v>41</v>
      </c>
    </row>
    <row r="31" spans="1:5" x14ac:dyDescent="0.25">
      <c r="A31">
        <v>22</v>
      </c>
      <c r="B31" t="s">
        <v>3</v>
      </c>
      <c r="C31" t="s">
        <v>7</v>
      </c>
      <c r="D31" t="s">
        <v>45</v>
      </c>
      <c r="E31" t="s">
        <v>40</v>
      </c>
    </row>
    <row r="32" spans="1:5" x14ac:dyDescent="0.25">
      <c r="A32">
        <v>53</v>
      </c>
      <c r="B32" t="s">
        <v>2</v>
      </c>
      <c r="C32" t="s">
        <v>7</v>
      </c>
      <c r="D32" t="s">
        <v>45</v>
      </c>
      <c r="E32" t="s">
        <v>40</v>
      </c>
    </row>
    <row r="33" spans="1:5" x14ac:dyDescent="0.25">
      <c r="A33">
        <v>33</v>
      </c>
      <c r="B33" t="s">
        <v>2</v>
      </c>
      <c r="C33" t="s">
        <v>7</v>
      </c>
      <c r="D33" t="s">
        <v>46</v>
      </c>
      <c r="E33" t="s">
        <v>41</v>
      </c>
    </row>
    <row r="34" spans="1:5" x14ac:dyDescent="0.25">
      <c r="A34">
        <v>23</v>
      </c>
      <c r="B34" t="s">
        <v>3</v>
      </c>
      <c r="C34" t="s">
        <v>8</v>
      </c>
      <c r="D34" t="s">
        <v>45</v>
      </c>
      <c r="E34" t="s">
        <v>40</v>
      </c>
    </row>
    <row r="35" spans="1:5" x14ac:dyDescent="0.25">
      <c r="A35">
        <v>23</v>
      </c>
      <c r="B35" t="s">
        <v>2</v>
      </c>
      <c r="C35" t="s">
        <v>8</v>
      </c>
      <c r="D35" t="s">
        <v>45</v>
      </c>
      <c r="E35" t="s">
        <v>41</v>
      </c>
    </row>
    <row r="36" spans="1:5" x14ac:dyDescent="0.25">
      <c r="A36">
        <v>62</v>
      </c>
      <c r="B36" t="s">
        <v>2</v>
      </c>
      <c r="C36" t="s">
        <v>7</v>
      </c>
      <c r="D36" t="s">
        <v>46</v>
      </c>
      <c r="E36" t="s">
        <v>41</v>
      </c>
    </row>
    <row r="37" spans="1:5" x14ac:dyDescent="0.25">
      <c r="A37">
        <v>42</v>
      </c>
      <c r="B37" t="s">
        <v>3</v>
      </c>
      <c r="C37" t="s">
        <v>7</v>
      </c>
      <c r="D37" t="s">
        <v>46</v>
      </c>
      <c r="E37" t="s">
        <v>41</v>
      </c>
    </row>
    <row r="38" spans="1:5" x14ac:dyDescent="0.25">
      <c r="A38">
        <v>32</v>
      </c>
      <c r="B38" t="s">
        <v>2</v>
      </c>
      <c r="C38" t="s">
        <v>7</v>
      </c>
      <c r="D38" t="s">
        <v>46</v>
      </c>
      <c r="E38" t="s">
        <v>41</v>
      </c>
    </row>
    <row r="39" spans="1:5" x14ac:dyDescent="0.25">
      <c r="A39">
        <v>22</v>
      </c>
      <c r="B39" t="s">
        <v>3</v>
      </c>
      <c r="C39" t="s">
        <v>8</v>
      </c>
      <c r="D39" t="s">
        <v>46</v>
      </c>
      <c r="E39" t="s">
        <v>40</v>
      </c>
    </row>
    <row r="40" spans="1:5" x14ac:dyDescent="0.25">
      <c r="A40">
        <v>42</v>
      </c>
      <c r="B40" t="s">
        <v>3</v>
      </c>
      <c r="C40" t="s">
        <v>7</v>
      </c>
      <c r="D40" t="s">
        <v>46</v>
      </c>
      <c r="E40" t="s">
        <v>41</v>
      </c>
    </row>
    <row r="41" spans="1:5" x14ac:dyDescent="0.25">
      <c r="A41">
        <v>63</v>
      </c>
      <c r="B41" t="s">
        <v>2</v>
      </c>
      <c r="C41" t="s">
        <v>7</v>
      </c>
      <c r="D41" t="s">
        <v>46</v>
      </c>
      <c r="E41" t="s">
        <v>41</v>
      </c>
    </row>
    <row r="42" spans="1:5" x14ac:dyDescent="0.25">
      <c r="A42">
        <v>56</v>
      </c>
      <c r="B42" t="s">
        <v>2</v>
      </c>
      <c r="C42" t="s">
        <v>7</v>
      </c>
      <c r="D42" t="s">
        <v>46</v>
      </c>
      <c r="E42" t="s">
        <v>41</v>
      </c>
    </row>
    <row r="43" spans="1:5" x14ac:dyDescent="0.25">
      <c r="A43">
        <v>51</v>
      </c>
      <c r="B43" t="s">
        <v>3</v>
      </c>
      <c r="C43" t="s">
        <v>7</v>
      </c>
      <c r="D43" t="s">
        <v>46</v>
      </c>
      <c r="E43" t="s">
        <v>41</v>
      </c>
    </row>
    <row r="44" spans="1:5" x14ac:dyDescent="0.25">
      <c r="A44">
        <v>42</v>
      </c>
      <c r="B44" t="s">
        <v>2</v>
      </c>
      <c r="C44" t="s">
        <v>7</v>
      </c>
      <c r="D44" t="s">
        <v>46</v>
      </c>
      <c r="E44" t="s">
        <v>41</v>
      </c>
    </row>
    <row r="45" spans="1:5" x14ac:dyDescent="0.25">
      <c r="A45">
        <v>25</v>
      </c>
      <c r="B45" t="s">
        <v>3</v>
      </c>
      <c r="C45" t="s">
        <v>8</v>
      </c>
      <c r="D45" t="s">
        <v>46</v>
      </c>
      <c r="E45" t="s">
        <v>40</v>
      </c>
    </row>
    <row r="46" spans="1:5" x14ac:dyDescent="0.25">
      <c r="A46">
        <v>42</v>
      </c>
      <c r="B46" t="s">
        <v>3</v>
      </c>
      <c r="C46" t="s">
        <v>7</v>
      </c>
      <c r="D46" t="s">
        <v>45</v>
      </c>
      <c r="E46" t="s">
        <v>40</v>
      </c>
    </row>
    <row r="47" spans="1:5" x14ac:dyDescent="0.25">
      <c r="A47">
        <v>62</v>
      </c>
      <c r="B47" t="s">
        <v>2</v>
      </c>
      <c r="C47" t="s">
        <v>7</v>
      </c>
      <c r="D47" t="s">
        <v>45</v>
      </c>
      <c r="E47" t="s">
        <v>41</v>
      </c>
    </row>
    <row r="48" spans="1:5" x14ac:dyDescent="0.25">
      <c r="A48">
        <v>18</v>
      </c>
      <c r="B48" t="s">
        <v>3</v>
      </c>
      <c r="C48" t="s">
        <v>8</v>
      </c>
      <c r="D48" t="s">
        <v>46</v>
      </c>
      <c r="E48" t="s">
        <v>40</v>
      </c>
    </row>
    <row r="49" spans="1:5" x14ac:dyDescent="0.25">
      <c r="A49">
        <v>57</v>
      </c>
      <c r="B49" t="s">
        <v>2</v>
      </c>
      <c r="C49" t="s">
        <v>8</v>
      </c>
      <c r="D49" t="s">
        <v>46</v>
      </c>
      <c r="E49" t="s">
        <v>41</v>
      </c>
    </row>
    <row r="50" spans="1:5" x14ac:dyDescent="0.25">
      <c r="A50">
        <v>20</v>
      </c>
      <c r="B50" t="s">
        <v>2</v>
      </c>
      <c r="C50" t="s">
        <v>8</v>
      </c>
      <c r="D50" t="s">
        <v>46</v>
      </c>
      <c r="E50" t="s">
        <v>41</v>
      </c>
    </row>
    <row r="51" spans="1:5" x14ac:dyDescent="0.25">
      <c r="A51">
        <v>17</v>
      </c>
      <c r="B51" t="s">
        <v>3</v>
      </c>
      <c r="C51" t="s">
        <v>8</v>
      </c>
      <c r="D51" t="s">
        <v>45</v>
      </c>
      <c r="E51" t="s">
        <v>40</v>
      </c>
    </row>
    <row r="52" spans="1:5" x14ac:dyDescent="0.25">
      <c r="A52">
        <v>63</v>
      </c>
      <c r="B52" t="s">
        <v>2</v>
      </c>
      <c r="C52" t="s">
        <v>8</v>
      </c>
      <c r="D52" t="s">
        <v>45</v>
      </c>
      <c r="E52" t="s">
        <v>41</v>
      </c>
    </row>
    <row r="53" spans="1:5" x14ac:dyDescent="0.25">
      <c r="A53">
        <v>64</v>
      </c>
      <c r="B53" t="s">
        <v>2</v>
      </c>
      <c r="C53" t="s">
        <v>7</v>
      </c>
      <c r="D53" t="s">
        <v>45</v>
      </c>
      <c r="E53" t="s">
        <v>40</v>
      </c>
    </row>
    <row r="54" spans="1:5" x14ac:dyDescent="0.25">
      <c r="A54">
        <v>37</v>
      </c>
      <c r="B54" t="s">
        <v>3</v>
      </c>
      <c r="C54" t="s">
        <v>7</v>
      </c>
      <c r="D54" t="s">
        <v>46</v>
      </c>
      <c r="E54" t="s">
        <v>41</v>
      </c>
    </row>
    <row r="55" spans="1:5" x14ac:dyDescent="0.25">
      <c r="A55">
        <v>39</v>
      </c>
      <c r="B55" t="s">
        <v>2</v>
      </c>
      <c r="C55" t="s">
        <v>7</v>
      </c>
      <c r="D55" t="s">
        <v>46</v>
      </c>
      <c r="E55" t="s">
        <v>41</v>
      </c>
    </row>
    <row r="56" spans="1:5" x14ac:dyDescent="0.25">
      <c r="A56">
        <v>29</v>
      </c>
      <c r="B56" t="s">
        <v>3</v>
      </c>
      <c r="C56" t="s">
        <v>7</v>
      </c>
      <c r="D56" t="s">
        <v>45</v>
      </c>
      <c r="E56" t="s">
        <v>40</v>
      </c>
    </row>
    <row r="57" spans="1:5" x14ac:dyDescent="0.25">
      <c r="A57">
        <v>41</v>
      </c>
      <c r="B57" t="s">
        <v>3</v>
      </c>
      <c r="C57" t="s">
        <v>8</v>
      </c>
      <c r="D57" t="s">
        <v>45</v>
      </c>
      <c r="E57" t="s">
        <v>40</v>
      </c>
    </row>
    <row r="58" spans="1:5" x14ac:dyDescent="0.25">
      <c r="A58">
        <v>65</v>
      </c>
      <c r="B58" t="s">
        <v>2</v>
      </c>
      <c r="C58" t="s">
        <v>7</v>
      </c>
      <c r="D58" t="s">
        <v>46</v>
      </c>
      <c r="E58" t="s">
        <v>41</v>
      </c>
    </row>
    <row r="59" spans="1:5" x14ac:dyDescent="0.25">
      <c r="A59">
        <v>24</v>
      </c>
      <c r="B59" t="s">
        <v>3</v>
      </c>
      <c r="C59" t="s">
        <v>7</v>
      </c>
      <c r="D59" t="s">
        <v>45</v>
      </c>
      <c r="E59" t="s">
        <v>40</v>
      </c>
    </row>
    <row r="60" spans="1:5" x14ac:dyDescent="0.25">
      <c r="A60">
        <v>48</v>
      </c>
      <c r="B60" t="s">
        <v>2</v>
      </c>
      <c r="C60" t="s">
        <v>7</v>
      </c>
      <c r="D60" t="s">
        <v>46</v>
      </c>
      <c r="E60" t="s">
        <v>41</v>
      </c>
    </row>
    <row r="61" spans="1:5" x14ac:dyDescent="0.25">
      <c r="A61">
        <v>26</v>
      </c>
      <c r="B61" t="s">
        <v>2</v>
      </c>
      <c r="C61" t="s">
        <v>8</v>
      </c>
      <c r="D61" t="s">
        <v>46</v>
      </c>
      <c r="E61" t="s">
        <v>41</v>
      </c>
    </row>
    <row r="62" spans="1:5" x14ac:dyDescent="0.25">
      <c r="A62">
        <v>60</v>
      </c>
      <c r="B62" t="s">
        <v>3</v>
      </c>
      <c r="C62" t="s">
        <v>8</v>
      </c>
      <c r="D62" t="s">
        <v>45</v>
      </c>
      <c r="E62" t="s">
        <v>40</v>
      </c>
    </row>
    <row r="63" spans="1:5" x14ac:dyDescent="0.25">
      <c r="A63">
        <v>30</v>
      </c>
      <c r="B63" t="s">
        <v>2</v>
      </c>
      <c r="C63" t="s">
        <v>7</v>
      </c>
      <c r="D63" t="s">
        <v>46</v>
      </c>
      <c r="E63" t="s">
        <v>41</v>
      </c>
    </row>
    <row r="64" spans="1:5" x14ac:dyDescent="0.25">
      <c r="A64">
        <v>37</v>
      </c>
      <c r="B64" t="s">
        <v>3</v>
      </c>
      <c r="C64" t="s">
        <v>8</v>
      </c>
      <c r="D64" t="s">
        <v>45</v>
      </c>
      <c r="E64" t="s">
        <v>40</v>
      </c>
    </row>
    <row r="65" spans="1:5" x14ac:dyDescent="0.25">
      <c r="A65">
        <v>15</v>
      </c>
      <c r="B65" t="s">
        <v>3</v>
      </c>
      <c r="C65" t="s">
        <v>7</v>
      </c>
      <c r="D65" t="s">
        <v>45</v>
      </c>
      <c r="E65" t="s">
        <v>40</v>
      </c>
    </row>
    <row r="66" spans="1:5" x14ac:dyDescent="0.25">
      <c r="A66">
        <v>25</v>
      </c>
      <c r="B66" t="s">
        <v>2</v>
      </c>
      <c r="C66" t="s">
        <v>7</v>
      </c>
      <c r="D66" t="s">
        <v>45</v>
      </c>
      <c r="E66" t="s">
        <v>40</v>
      </c>
    </row>
    <row r="67" spans="1:5" x14ac:dyDescent="0.25">
      <c r="A67">
        <v>21</v>
      </c>
      <c r="B67" t="s">
        <v>3</v>
      </c>
      <c r="C67" t="s">
        <v>7</v>
      </c>
      <c r="D67" t="s">
        <v>45</v>
      </c>
      <c r="E67" t="s">
        <v>40</v>
      </c>
    </row>
    <row r="68" spans="1:5" x14ac:dyDescent="0.25">
      <c r="A68">
        <v>22</v>
      </c>
      <c r="B68" t="s">
        <v>2</v>
      </c>
      <c r="C68" t="s">
        <v>7</v>
      </c>
      <c r="D68" t="s">
        <v>45</v>
      </c>
      <c r="E68" t="s">
        <v>41</v>
      </c>
    </row>
    <row r="69" spans="1:5" x14ac:dyDescent="0.25">
      <c r="A69">
        <v>20</v>
      </c>
      <c r="B69" t="s">
        <v>2</v>
      </c>
      <c r="C69" t="s">
        <v>7</v>
      </c>
      <c r="D69" t="s">
        <v>45</v>
      </c>
      <c r="E69" t="s">
        <v>41</v>
      </c>
    </row>
    <row r="70" spans="1:5" x14ac:dyDescent="0.25">
      <c r="A70">
        <v>61</v>
      </c>
      <c r="B70" t="s">
        <v>3</v>
      </c>
      <c r="C70" t="s">
        <v>8</v>
      </c>
      <c r="D70" t="s">
        <v>45</v>
      </c>
      <c r="E70" t="s">
        <v>40</v>
      </c>
    </row>
    <row r="71" spans="1:5" x14ac:dyDescent="0.25">
      <c r="A71">
        <v>32</v>
      </c>
      <c r="B71" t="s">
        <v>2</v>
      </c>
      <c r="C71" t="s">
        <v>8</v>
      </c>
      <c r="D71" t="s">
        <v>45</v>
      </c>
      <c r="E71" t="s">
        <v>40</v>
      </c>
    </row>
    <row r="72" spans="1:5" x14ac:dyDescent="0.25">
      <c r="A72">
        <v>44</v>
      </c>
      <c r="B72" t="s">
        <v>3</v>
      </c>
      <c r="C72" t="s">
        <v>8</v>
      </c>
      <c r="D72" t="s">
        <v>46</v>
      </c>
      <c r="E72" t="s">
        <v>40</v>
      </c>
    </row>
    <row r="73" spans="1:5" x14ac:dyDescent="0.25">
      <c r="A73">
        <v>40</v>
      </c>
      <c r="B73" t="s">
        <v>2</v>
      </c>
      <c r="C73" t="s">
        <v>7</v>
      </c>
      <c r="D73" t="s">
        <v>46</v>
      </c>
      <c r="E73" t="s">
        <v>41</v>
      </c>
    </row>
    <row r="74" spans="1:5" x14ac:dyDescent="0.25">
      <c r="A74">
        <v>49</v>
      </c>
      <c r="B74" t="s">
        <v>2</v>
      </c>
      <c r="C74" t="s">
        <v>8</v>
      </c>
      <c r="D74" t="s">
        <v>46</v>
      </c>
      <c r="E74" t="s">
        <v>41</v>
      </c>
    </row>
    <row r="75" spans="1:5" x14ac:dyDescent="0.25">
      <c r="A75">
        <v>19</v>
      </c>
      <c r="B75" t="s">
        <v>3</v>
      </c>
      <c r="C75" t="s">
        <v>7</v>
      </c>
      <c r="D75" t="s">
        <v>45</v>
      </c>
      <c r="E75" t="s">
        <v>40</v>
      </c>
    </row>
    <row r="76" spans="1:5" x14ac:dyDescent="0.25">
      <c r="A76">
        <v>19</v>
      </c>
      <c r="B76" t="s">
        <v>2</v>
      </c>
      <c r="C76" t="s">
        <v>8</v>
      </c>
      <c r="D76" t="s">
        <v>45</v>
      </c>
      <c r="E76" t="s">
        <v>41</v>
      </c>
    </row>
    <row r="77" spans="1:5" x14ac:dyDescent="0.25">
      <c r="A77">
        <v>21</v>
      </c>
      <c r="B77" t="s">
        <v>3</v>
      </c>
      <c r="C77" t="s">
        <v>7</v>
      </c>
      <c r="D77" t="s">
        <v>45</v>
      </c>
      <c r="E77" t="s">
        <v>40</v>
      </c>
    </row>
    <row r="78" spans="1:5" x14ac:dyDescent="0.25">
      <c r="A78">
        <v>36</v>
      </c>
      <c r="B78" t="s">
        <v>3</v>
      </c>
      <c r="C78" t="s">
        <v>7</v>
      </c>
      <c r="D78" t="s">
        <v>45</v>
      </c>
      <c r="E78" t="s">
        <v>41</v>
      </c>
    </row>
    <row r="79" spans="1:5" x14ac:dyDescent="0.25">
      <c r="A79">
        <v>28</v>
      </c>
      <c r="B79" t="s">
        <v>2</v>
      </c>
      <c r="C79" t="s">
        <v>7</v>
      </c>
      <c r="D79" t="s">
        <v>46</v>
      </c>
      <c r="E79" t="s">
        <v>41</v>
      </c>
    </row>
    <row r="80" spans="1:5" x14ac:dyDescent="0.25">
      <c r="A80">
        <v>42</v>
      </c>
      <c r="B80" t="s">
        <v>3</v>
      </c>
      <c r="C80" t="s">
        <v>7</v>
      </c>
      <c r="D80" t="s">
        <v>46</v>
      </c>
      <c r="E80" t="s">
        <v>41</v>
      </c>
    </row>
    <row r="81" spans="1:5" x14ac:dyDescent="0.25">
      <c r="A81">
        <v>30</v>
      </c>
      <c r="B81" t="s">
        <v>2</v>
      </c>
      <c r="C81" t="s">
        <v>7</v>
      </c>
      <c r="D81" t="s">
        <v>45</v>
      </c>
      <c r="E81" t="s">
        <v>41</v>
      </c>
    </row>
    <row r="82" spans="1:5" x14ac:dyDescent="0.25">
      <c r="A82">
        <v>36</v>
      </c>
      <c r="B82" t="s">
        <v>2</v>
      </c>
      <c r="C82" t="s">
        <v>8</v>
      </c>
      <c r="D82" t="s">
        <v>46</v>
      </c>
      <c r="E82" t="s">
        <v>41</v>
      </c>
    </row>
    <row r="83" spans="1:5" x14ac:dyDescent="0.25">
      <c r="A83">
        <v>21</v>
      </c>
      <c r="B83" t="s">
        <v>3</v>
      </c>
      <c r="C83" t="s">
        <v>8</v>
      </c>
      <c r="D83" t="s">
        <v>46</v>
      </c>
      <c r="E83" t="s">
        <v>40</v>
      </c>
    </row>
    <row r="84" spans="1:5" x14ac:dyDescent="0.25">
      <c r="A84">
        <v>63</v>
      </c>
      <c r="B84" t="s">
        <v>2</v>
      </c>
      <c r="C84" t="s">
        <v>8</v>
      </c>
      <c r="D84" t="s">
        <v>46</v>
      </c>
      <c r="E84" t="s">
        <v>41</v>
      </c>
    </row>
    <row r="85" spans="1:5" x14ac:dyDescent="0.25">
      <c r="A85">
        <v>37</v>
      </c>
      <c r="B85" t="s">
        <v>2</v>
      </c>
      <c r="C85" t="s">
        <v>7</v>
      </c>
      <c r="D85" t="s">
        <v>45</v>
      </c>
      <c r="E85" t="s">
        <v>41</v>
      </c>
    </row>
    <row r="86" spans="1:5" x14ac:dyDescent="0.25">
      <c r="A86">
        <v>53</v>
      </c>
      <c r="B86" t="s">
        <v>3</v>
      </c>
      <c r="C86" t="s">
        <v>7</v>
      </c>
      <c r="D86" t="s">
        <v>45</v>
      </c>
      <c r="E86" t="s">
        <v>41</v>
      </c>
    </row>
    <row r="87" spans="1:5" x14ac:dyDescent="0.25">
      <c r="A87">
        <v>38</v>
      </c>
      <c r="B87" t="s">
        <v>2</v>
      </c>
      <c r="C87" t="s">
        <v>8</v>
      </c>
      <c r="D87" t="s">
        <v>45</v>
      </c>
      <c r="E87" t="s">
        <v>41</v>
      </c>
    </row>
    <row r="88" spans="1:5" x14ac:dyDescent="0.25">
      <c r="A88">
        <v>59</v>
      </c>
      <c r="B88" t="s">
        <v>3</v>
      </c>
      <c r="C88" t="s">
        <v>8</v>
      </c>
      <c r="D88" t="s">
        <v>45</v>
      </c>
      <c r="E88" t="s">
        <v>41</v>
      </c>
    </row>
    <row r="89" spans="1:5" x14ac:dyDescent="0.25">
      <c r="A89">
        <v>18</v>
      </c>
      <c r="B89" t="s">
        <v>3</v>
      </c>
      <c r="C89" t="s">
        <v>7</v>
      </c>
      <c r="D89" t="s">
        <v>45</v>
      </c>
      <c r="E89" t="s">
        <v>40</v>
      </c>
    </row>
    <row r="90" spans="1:5" x14ac:dyDescent="0.25">
      <c r="A90">
        <v>29</v>
      </c>
      <c r="B90" t="s">
        <v>2</v>
      </c>
      <c r="C90" t="s">
        <v>7</v>
      </c>
      <c r="D90" t="s">
        <v>46</v>
      </c>
      <c r="E90" t="s">
        <v>41</v>
      </c>
    </row>
    <row r="91" spans="1:5" x14ac:dyDescent="0.25">
      <c r="A91">
        <v>60</v>
      </c>
      <c r="B91" t="s">
        <v>3</v>
      </c>
      <c r="C91" t="s">
        <v>8</v>
      </c>
      <c r="D91" t="s">
        <v>45</v>
      </c>
      <c r="E91" t="s">
        <v>41</v>
      </c>
    </row>
    <row r="92" spans="1:5" x14ac:dyDescent="0.25">
      <c r="A92">
        <v>61</v>
      </c>
      <c r="B92" t="s">
        <v>2</v>
      </c>
      <c r="C92" t="s">
        <v>7</v>
      </c>
      <c r="D92" t="s">
        <v>45</v>
      </c>
      <c r="E92" t="s">
        <v>41</v>
      </c>
    </row>
    <row r="93" spans="1:5" x14ac:dyDescent="0.25">
      <c r="A93">
        <v>18</v>
      </c>
      <c r="B93" t="s">
        <v>2</v>
      </c>
      <c r="C93" t="s">
        <v>7</v>
      </c>
      <c r="D93" t="s">
        <v>46</v>
      </c>
      <c r="E93" t="s">
        <v>41</v>
      </c>
    </row>
    <row r="94" spans="1:5" x14ac:dyDescent="0.25">
      <c r="A94">
        <v>49</v>
      </c>
      <c r="B94" t="s">
        <v>3</v>
      </c>
      <c r="C94" t="s">
        <v>7</v>
      </c>
      <c r="D94" t="s">
        <v>46</v>
      </c>
      <c r="E94" t="s">
        <v>41</v>
      </c>
    </row>
    <row r="95" spans="1:5" x14ac:dyDescent="0.25">
      <c r="A95">
        <v>34</v>
      </c>
      <c r="B95" t="s">
        <v>2</v>
      </c>
      <c r="C95" t="s">
        <v>7</v>
      </c>
      <c r="D95" t="s">
        <v>45</v>
      </c>
      <c r="E95" t="s">
        <v>41</v>
      </c>
    </row>
    <row r="96" spans="1:5" x14ac:dyDescent="0.25">
      <c r="A96">
        <v>55</v>
      </c>
      <c r="B96" t="s">
        <v>2</v>
      </c>
      <c r="C96" t="s">
        <v>8</v>
      </c>
      <c r="D96" t="s">
        <v>45</v>
      </c>
      <c r="E96" t="s">
        <v>41</v>
      </c>
    </row>
    <row r="97" spans="1:5" x14ac:dyDescent="0.25">
      <c r="A97">
        <v>56</v>
      </c>
      <c r="B97" t="s">
        <v>3</v>
      </c>
      <c r="C97" t="s">
        <v>7</v>
      </c>
      <c r="D97" t="s">
        <v>46</v>
      </c>
      <c r="E97" t="s">
        <v>41</v>
      </c>
    </row>
    <row r="98" spans="1:5" x14ac:dyDescent="0.25">
      <c r="A98">
        <v>33</v>
      </c>
      <c r="B98" t="s">
        <v>3</v>
      </c>
      <c r="C98" t="s">
        <v>7</v>
      </c>
      <c r="D98" t="s">
        <v>45</v>
      </c>
      <c r="E98" t="s">
        <v>40</v>
      </c>
    </row>
    <row r="99" spans="1:5" x14ac:dyDescent="0.25">
      <c r="A99">
        <v>21</v>
      </c>
      <c r="B99" t="s">
        <v>2</v>
      </c>
      <c r="C99" t="s">
        <v>7</v>
      </c>
      <c r="D99" t="s">
        <v>46</v>
      </c>
      <c r="E99" t="s">
        <v>41</v>
      </c>
    </row>
    <row r="100" spans="1:5" x14ac:dyDescent="0.25">
      <c r="A100">
        <v>52</v>
      </c>
      <c r="B100" t="s">
        <v>3</v>
      </c>
      <c r="C100" t="s">
        <v>7</v>
      </c>
      <c r="D100" t="s">
        <v>46</v>
      </c>
      <c r="E100" t="s">
        <v>41</v>
      </c>
    </row>
    <row r="101" spans="1:5" x14ac:dyDescent="0.25">
      <c r="A101">
        <v>24</v>
      </c>
      <c r="B101" t="s">
        <v>2</v>
      </c>
      <c r="C101" t="s">
        <v>7</v>
      </c>
      <c r="D101" t="s">
        <v>46</v>
      </c>
      <c r="E101" t="s">
        <v>41</v>
      </c>
    </row>
  </sheetData>
  <pageMargins left="0.7" right="0.7" top="0.78740157499999996" bottom="0.78740157499999996" header="0.3" footer="0.3"/>
  <customProperties>
    <customPr name="Highlight Exceptions_Tabulka1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zoomScaleNormal="100" workbookViewId="0">
      <selection activeCell="C13" sqref="C13"/>
    </sheetView>
  </sheetViews>
  <sheetFormatPr defaultRowHeight="15" x14ac:dyDescent="0.25"/>
  <cols>
    <col min="1" max="1" width="37.5703125" style="1" bestFit="1" customWidth="1"/>
    <col min="2" max="2" width="17" style="1" customWidth="1"/>
    <col min="3" max="3" width="17.140625" style="1" bestFit="1" customWidth="1"/>
    <col min="4" max="4" width="16.42578125" customWidth="1"/>
    <col min="5" max="5" width="19.5703125" customWidth="1"/>
    <col min="6" max="6" width="20.42578125" customWidth="1"/>
    <col min="7" max="7" width="11.85546875" customWidth="1"/>
    <col min="8" max="8" width="13" customWidth="1"/>
  </cols>
  <sheetData>
    <row r="1" spans="1:12" ht="20.25" thickBot="1" x14ac:dyDescent="0.35">
      <c r="A1" s="3" t="s">
        <v>53</v>
      </c>
      <c r="B1" s="3"/>
      <c r="C1" s="3"/>
      <c r="D1" s="3"/>
      <c r="E1" s="3"/>
      <c r="F1" s="3"/>
      <c r="G1" s="3"/>
      <c r="H1" s="3"/>
    </row>
    <row r="2" spans="1:12" ht="15.75" thickTop="1" x14ac:dyDescent="0.25"/>
    <row r="3" spans="1:12" x14ac:dyDescent="0.25">
      <c r="A3" s="36" t="str">
        <f>SUBSTITUTE("Specify the costs and profits associated with correctly and incorrectly predicting '{0}'.  These costs/profits are needed to compute the optimum score threshold for the calculator.", "{0}", "Uzavře")</f>
        <v>Specify the costs and profits associated with correctly and incorrectly predicting 'Uzavře'.  These costs/profits are needed to compute the optimum score threshold for the calculator.</v>
      </c>
      <c r="B3" s="36"/>
      <c r="C3" s="36"/>
      <c r="E3" s="4" t="s">
        <v>38</v>
      </c>
      <c r="F3" s="4"/>
      <c r="G3" s="4"/>
      <c r="H3" s="4"/>
      <c r="I3" s="4"/>
      <c r="J3" s="4"/>
      <c r="K3" s="4"/>
      <c r="L3" s="4"/>
    </row>
    <row r="4" spans="1:12" x14ac:dyDescent="0.25">
      <c r="A4" s="36"/>
      <c r="B4" s="36"/>
      <c r="C4" s="36"/>
    </row>
    <row r="5" spans="1:12" x14ac:dyDescent="0.25">
      <c r="A5" s="36"/>
      <c r="B5" s="36"/>
      <c r="C5" s="36"/>
    </row>
    <row r="6" spans="1:12" x14ac:dyDescent="0.25">
      <c r="A6" s="2" t="s">
        <v>28</v>
      </c>
      <c r="B6" s="31">
        <v>50</v>
      </c>
    </row>
    <row r="7" spans="1:12" x14ac:dyDescent="0.25">
      <c r="A7" s="2" t="s">
        <v>29</v>
      </c>
      <c r="B7" s="31">
        <v>0</v>
      </c>
    </row>
    <row r="8" spans="1:12" x14ac:dyDescent="0.25">
      <c r="A8" s="2" t="s">
        <v>30</v>
      </c>
      <c r="B8" s="31">
        <v>500</v>
      </c>
    </row>
    <row r="9" spans="1:12" x14ac:dyDescent="0.25">
      <c r="A9" s="2" t="s">
        <v>31</v>
      </c>
      <c r="B9" s="31">
        <v>0</v>
      </c>
    </row>
    <row r="11" spans="1:12" x14ac:dyDescent="0.25">
      <c r="A11" s="2" t="s">
        <v>23</v>
      </c>
      <c r="B11" s="34">
        <f>VLOOKUP(MAX($H$48:$H$81), $H$48:$I$81, 2, FALSE)</f>
        <v>342</v>
      </c>
    </row>
    <row r="13" spans="1:12" ht="15.75" thickBot="1" x14ac:dyDescent="0.3">
      <c r="A13" s="35" t="s">
        <v>26</v>
      </c>
    </row>
    <row r="14" spans="1:12" ht="15.75" thickTop="1" x14ac:dyDescent="0.25">
      <c r="A14" s="5" t="s">
        <v>27</v>
      </c>
      <c r="B14" s="5"/>
      <c r="C14" s="5"/>
      <c r="D14" s="5"/>
      <c r="E14" s="5"/>
      <c r="F14" s="5"/>
      <c r="G14" s="5"/>
      <c r="H14" s="5"/>
    </row>
    <row r="16" spans="1:12" x14ac:dyDescent="0.25">
      <c r="A16" s="1" t="s">
        <v>15</v>
      </c>
      <c r="B16" s="1" t="s">
        <v>4</v>
      </c>
      <c r="C16" s="1" t="s">
        <v>5</v>
      </c>
    </row>
    <row r="17" spans="1:12" x14ac:dyDescent="0.25">
      <c r="A17" s="1" t="s">
        <v>0</v>
      </c>
      <c r="B17" s="6" t="s">
        <v>11</v>
      </c>
      <c r="C17" s="1">
        <v>309</v>
      </c>
    </row>
    <row r="18" spans="1:12" x14ac:dyDescent="0.25">
      <c r="A18" s="1" t="s">
        <v>0</v>
      </c>
      <c r="B18" s="6" t="s">
        <v>19</v>
      </c>
      <c r="C18" s="1">
        <v>101</v>
      </c>
    </row>
    <row r="19" spans="1:12" x14ac:dyDescent="0.25">
      <c r="A19" s="1" t="s">
        <v>0</v>
      </c>
      <c r="B19" s="6" t="s">
        <v>10</v>
      </c>
      <c r="C19" s="1">
        <v>103</v>
      </c>
      <c r="E19" s="4" t="s">
        <v>39</v>
      </c>
      <c r="F19" s="4"/>
      <c r="G19" s="4"/>
      <c r="H19" s="4"/>
      <c r="I19" s="4"/>
      <c r="J19" s="4"/>
      <c r="K19" s="4"/>
      <c r="L19" s="4"/>
    </row>
    <row r="20" spans="1:12" x14ac:dyDescent="0.25">
      <c r="A20" s="1" t="s">
        <v>0</v>
      </c>
      <c r="B20" s="6" t="s">
        <v>20</v>
      </c>
      <c r="C20" s="1">
        <v>0</v>
      </c>
    </row>
    <row r="21" spans="1:12" x14ac:dyDescent="0.25">
      <c r="A21" s="1" t="s">
        <v>0</v>
      </c>
      <c r="B21" s="6" t="s">
        <v>9</v>
      </c>
      <c r="C21" s="1">
        <v>8</v>
      </c>
    </row>
    <row r="22" spans="1:12" x14ac:dyDescent="0.25">
      <c r="A22" s="1" t="s">
        <v>1</v>
      </c>
      <c r="B22" s="6" t="s">
        <v>2</v>
      </c>
      <c r="C22" s="1">
        <v>0</v>
      </c>
    </row>
    <row r="23" spans="1:12" x14ac:dyDescent="0.25">
      <c r="A23" s="1" t="s">
        <v>1</v>
      </c>
      <c r="B23" s="6" t="s">
        <v>3</v>
      </c>
      <c r="C23" s="1">
        <v>284</v>
      </c>
    </row>
    <row r="24" spans="1:12" x14ac:dyDescent="0.25">
      <c r="A24" s="1" t="s">
        <v>6</v>
      </c>
      <c r="B24" s="6" t="s">
        <v>7</v>
      </c>
      <c r="C24" s="1">
        <v>0</v>
      </c>
    </row>
    <row r="25" spans="1:12" x14ac:dyDescent="0.25">
      <c r="A25" s="1" t="s">
        <v>6</v>
      </c>
      <c r="B25" s="6" t="s">
        <v>8</v>
      </c>
      <c r="C25" s="1">
        <v>65</v>
      </c>
    </row>
    <row r="26" spans="1:12" x14ac:dyDescent="0.25">
      <c r="A26" s="1" t="s">
        <v>47</v>
      </c>
      <c r="B26" s="6" t="s">
        <v>45</v>
      </c>
      <c r="C26" s="1">
        <v>342</v>
      </c>
    </row>
    <row r="27" spans="1:12" x14ac:dyDescent="0.25">
      <c r="A27" s="1" t="s">
        <v>47</v>
      </c>
      <c r="B27" s="6" t="s">
        <v>46</v>
      </c>
      <c r="C27" s="1">
        <v>0</v>
      </c>
    </row>
    <row r="47" spans="1:9" x14ac:dyDescent="0.25">
      <c r="A47" s="1" t="s">
        <v>32</v>
      </c>
      <c r="B47" s="1" t="s">
        <v>33</v>
      </c>
      <c r="C47" s="1" t="s">
        <v>34</v>
      </c>
      <c r="D47" t="s">
        <v>35</v>
      </c>
      <c r="E47" t="s">
        <v>28</v>
      </c>
      <c r="F47" t="s">
        <v>29</v>
      </c>
      <c r="G47" t="s">
        <v>36</v>
      </c>
      <c r="H47" t="s">
        <v>37</v>
      </c>
      <c r="I47" t="s">
        <v>17</v>
      </c>
    </row>
    <row r="48" spans="1:9" x14ac:dyDescent="0.25">
      <c r="A48" s="1">
        <v>63</v>
      </c>
      <c r="B48" s="1">
        <v>0</v>
      </c>
      <c r="C48" s="1">
        <v>37</v>
      </c>
      <c r="D48">
        <v>0</v>
      </c>
      <c r="E48">
        <f>A48*$B$6</f>
        <v>3150</v>
      </c>
      <c r="F48">
        <f>B48*$B$7</f>
        <v>0</v>
      </c>
      <c r="G48">
        <f>E48 + F48</f>
        <v>3150</v>
      </c>
      <c r="H48">
        <f>C48*$B$8 + D48*$B$9 - G48</f>
        <v>15350</v>
      </c>
      <c r="I48">
        <v>0</v>
      </c>
    </row>
    <row r="49" spans="1:9" x14ac:dyDescent="0.25">
      <c r="A49" s="1">
        <v>61</v>
      </c>
      <c r="B49" s="1">
        <v>0</v>
      </c>
      <c r="C49" s="1">
        <v>37</v>
      </c>
      <c r="D49">
        <v>2</v>
      </c>
      <c r="E49">
        <f>A49*$B$6</f>
        <v>3050</v>
      </c>
      <c r="F49">
        <f>B49*$B$7</f>
        <v>0</v>
      </c>
      <c r="G49">
        <f>E49 + F49</f>
        <v>3050</v>
      </c>
      <c r="H49">
        <f>C49*$B$8 + D49*$B$9 - G49</f>
        <v>15450</v>
      </c>
      <c r="I49">
        <v>8</v>
      </c>
    </row>
    <row r="50" spans="1:9" x14ac:dyDescent="0.25">
      <c r="A50" s="1">
        <v>58</v>
      </c>
      <c r="B50" s="1">
        <v>0</v>
      </c>
      <c r="C50" s="1">
        <v>37</v>
      </c>
      <c r="D50">
        <v>5</v>
      </c>
      <c r="E50">
        <f>A50*$B$6</f>
        <v>2900</v>
      </c>
      <c r="F50">
        <f>B50*$B$7</f>
        <v>0</v>
      </c>
      <c r="G50">
        <f>E50 + F50</f>
        <v>2900</v>
      </c>
      <c r="H50">
        <f>C50*$B$8 + D50*$B$9 - G50</f>
        <v>15600</v>
      </c>
      <c r="I50">
        <v>65</v>
      </c>
    </row>
    <row r="51" spans="1:9" x14ac:dyDescent="0.25">
      <c r="A51" s="1">
        <v>57</v>
      </c>
      <c r="B51" s="1">
        <v>0</v>
      </c>
      <c r="C51" s="1">
        <v>37</v>
      </c>
      <c r="D51">
        <v>6</v>
      </c>
      <c r="E51">
        <f>A51*$B$6</f>
        <v>2850</v>
      </c>
      <c r="F51">
        <f>B51*$B$7</f>
        <v>0</v>
      </c>
      <c r="G51">
        <f>E51 + F51</f>
        <v>2850</v>
      </c>
      <c r="H51">
        <f>C51*$B$8 + D51*$B$9 - G51</f>
        <v>15650</v>
      </c>
      <c r="I51">
        <v>73</v>
      </c>
    </row>
    <row r="52" spans="1:9" x14ac:dyDescent="0.25">
      <c r="A52" s="1">
        <v>56</v>
      </c>
      <c r="B52" s="1">
        <v>0</v>
      </c>
      <c r="C52" s="1">
        <v>37</v>
      </c>
      <c r="D52">
        <v>7</v>
      </c>
      <c r="E52">
        <f>A52*$B$6</f>
        <v>2800</v>
      </c>
      <c r="F52">
        <f>B52*$B$7</f>
        <v>0</v>
      </c>
      <c r="G52">
        <f>E52 + F52</f>
        <v>2800</v>
      </c>
      <c r="H52">
        <f>C52*$B$8 + D52*$B$9 - G52</f>
        <v>15700</v>
      </c>
      <c r="I52">
        <v>101</v>
      </c>
    </row>
    <row r="53" spans="1:9" x14ac:dyDescent="0.25">
      <c r="A53" s="1">
        <v>50</v>
      </c>
      <c r="B53" s="1">
        <v>0</v>
      </c>
      <c r="C53" s="1">
        <v>37</v>
      </c>
      <c r="D53">
        <v>13</v>
      </c>
      <c r="E53">
        <f>A53*$B$6</f>
        <v>2500</v>
      </c>
      <c r="F53">
        <f>B53*$B$7</f>
        <v>0</v>
      </c>
      <c r="G53">
        <f>E53 + F53</f>
        <v>2500</v>
      </c>
      <c r="H53">
        <f>C53*$B$8 + D53*$B$9 - G53</f>
        <v>16000</v>
      </c>
      <c r="I53">
        <v>103</v>
      </c>
    </row>
    <row r="54" spans="1:9" x14ac:dyDescent="0.25">
      <c r="A54" s="1">
        <v>48</v>
      </c>
      <c r="B54" s="1">
        <v>0</v>
      </c>
      <c r="C54" s="1">
        <v>37</v>
      </c>
      <c r="D54">
        <v>15</v>
      </c>
      <c r="E54">
        <f>A54*$B$6</f>
        <v>2400</v>
      </c>
      <c r="F54">
        <f>B54*$B$7</f>
        <v>0</v>
      </c>
      <c r="G54">
        <f>E54 + F54</f>
        <v>2400</v>
      </c>
      <c r="H54">
        <f>C54*$B$8 + D54*$B$9 - G54</f>
        <v>16100</v>
      </c>
      <c r="I54">
        <v>166</v>
      </c>
    </row>
    <row r="55" spans="1:9" x14ac:dyDescent="0.25">
      <c r="A55" s="1">
        <v>43</v>
      </c>
      <c r="B55" s="1">
        <v>0</v>
      </c>
      <c r="C55" s="1">
        <v>37</v>
      </c>
      <c r="D55">
        <v>20</v>
      </c>
      <c r="E55">
        <f>A55*$B$6</f>
        <v>2150</v>
      </c>
      <c r="F55">
        <f>B55*$B$7</f>
        <v>0</v>
      </c>
      <c r="G55">
        <f>E55 + F55</f>
        <v>2150</v>
      </c>
      <c r="H55">
        <f>C55*$B$8 + D55*$B$9 - G55</f>
        <v>16350</v>
      </c>
      <c r="I55">
        <v>168</v>
      </c>
    </row>
    <row r="56" spans="1:9" x14ac:dyDescent="0.25">
      <c r="A56" s="1">
        <v>40</v>
      </c>
      <c r="B56" s="1">
        <v>0</v>
      </c>
      <c r="C56" s="1">
        <v>37</v>
      </c>
      <c r="D56">
        <v>23</v>
      </c>
      <c r="E56">
        <f>A56*$B$6</f>
        <v>2000</v>
      </c>
      <c r="F56">
        <f>B56*$B$7</f>
        <v>0</v>
      </c>
      <c r="G56">
        <f>E56 + F56</f>
        <v>2000</v>
      </c>
      <c r="H56">
        <f>C56*$B$8 + D56*$B$9 - G56</f>
        <v>16500</v>
      </c>
      <c r="I56">
        <v>284</v>
      </c>
    </row>
    <row r="57" spans="1:9" x14ac:dyDescent="0.25">
      <c r="A57" s="1">
        <v>39</v>
      </c>
      <c r="B57" s="1">
        <v>0</v>
      </c>
      <c r="C57" s="1">
        <v>37</v>
      </c>
      <c r="D57">
        <v>24</v>
      </c>
      <c r="E57">
        <f>A57*$B$6</f>
        <v>1950</v>
      </c>
      <c r="F57">
        <f>B57*$B$7</f>
        <v>0</v>
      </c>
      <c r="G57">
        <f>E57 + F57</f>
        <v>1950</v>
      </c>
      <c r="H57">
        <f>C57*$B$8 + D57*$B$9 - G57</f>
        <v>16550</v>
      </c>
      <c r="I57">
        <v>309</v>
      </c>
    </row>
    <row r="58" spans="1:9" x14ac:dyDescent="0.25">
      <c r="A58" s="1">
        <v>33</v>
      </c>
      <c r="B58" s="1">
        <v>0</v>
      </c>
      <c r="C58" s="1">
        <v>37</v>
      </c>
      <c r="D58">
        <v>30</v>
      </c>
      <c r="E58">
        <f>A58*$B$6</f>
        <v>1650</v>
      </c>
      <c r="F58">
        <f>B58*$B$7</f>
        <v>0</v>
      </c>
      <c r="G58">
        <f>E58 + F58</f>
        <v>1650</v>
      </c>
      <c r="H58">
        <f>C58*$B$8 + D58*$B$9 - G58</f>
        <v>16850</v>
      </c>
      <c r="I58">
        <v>342</v>
      </c>
    </row>
    <row r="59" spans="1:9" x14ac:dyDescent="0.25">
      <c r="A59" s="1">
        <v>33</v>
      </c>
      <c r="B59" s="1">
        <v>1</v>
      </c>
      <c r="C59" s="1">
        <v>36</v>
      </c>
      <c r="D59">
        <v>30</v>
      </c>
      <c r="E59">
        <f>A59*$B$6</f>
        <v>1650</v>
      </c>
      <c r="F59">
        <f>B59*$B$7</f>
        <v>0</v>
      </c>
      <c r="G59">
        <f>E59 + F59</f>
        <v>1650</v>
      </c>
      <c r="H59">
        <f>C59*$B$8 + D59*$B$9 - G59</f>
        <v>16350</v>
      </c>
      <c r="I59">
        <v>351</v>
      </c>
    </row>
    <row r="60" spans="1:9" x14ac:dyDescent="0.25">
      <c r="A60" s="1">
        <v>31</v>
      </c>
      <c r="B60" s="1">
        <v>2</v>
      </c>
      <c r="C60" s="1">
        <v>35</v>
      </c>
      <c r="D60">
        <v>32</v>
      </c>
      <c r="E60">
        <f>A60*$B$6</f>
        <v>1550</v>
      </c>
      <c r="F60">
        <f>B60*$B$7</f>
        <v>0</v>
      </c>
      <c r="G60">
        <f>E60 + F60</f>
        <v>1550</v>
      </c>
      <c r="H60">
        <f>C60*$B$8 + D60*$B$9 - G60</f>
        <v>15950</v>
      </c>
      <c r="I60">
        <v>374</v>
      </c>
    </row>
    <row r="61" spans="1:9" x14ac:dyDescent="0.25">
      <c r="A61" s="1">
        <v>29</v>
      </c>
      <c r="B61" s="1">
        <v>2</v>
      </c>
      <c r="C61" s="1">
        <v>35</v>
      </c>
      <c r="D61">
        <v>34</v>
      </c>
      <c r="E61">
        <f>A61*$B$6</f>
        <v>1450</v>
      </c>
      <c r="F61">
        <f>B61*$B$7</f>
        <v>0</v>
      </c>
      <c r="G61">
        <f>E61 + F61</f>
        <v>1450</v>
      </c>
      <c r="H61">
        <f>C61*$B$8 + D61*$B$9 - G61</f>
        <v>16050</v>
      </c>
      <c r="I61">
        <v>385</v>
      </c>
    </row>
    <row r="62" spans="1:9" x14ac:dyDescent="0.25">
      <c r="A62" s="1">
        <v>28</v>
      </c>
      <c r="B62" s="1">
        <v>2</v>
      </c>
      <c r="C62" s="1">
        <v>35</v>
      </c>
      <c r="D62">
        <v>35</v>
      </c>
      <c r="E62">
        <f>A62*$B$6</f>
        <v>1400</v>
      </c>
      <c r="F62">
        <f>B62*$B$7</f>
        <v>0</v>
      </c>
      <c r="G62">
        <f>E62 + F62</f>
        <v>1400</v>
      </c>
      <c r="H62">
        <f>C62*$B$8 + D62*$B$9 - G62</f>
        <v>16100</v>
      </c>
      <c r="I62">
        <v>387</v>
      </c>
    </row>
    <row r="63" spans="1:9" x14ac:dyDescent="0.25">
      <c r="A63" s="1">
        <v>20</v>
      </c>
      <c r="B63" s="1">
        <v>2</v>
      </c>
      <c r="C63" s="1">
        <v>35</v>
      </c>
      <c r="D63">
        <v>43</v>
      </c>
      <c r="E63">
        <f>A63*$B$6</f>
        <v>1000</v>
      </c>
      <c r="F63">
        <f>B63*$B$7</f>
        <v>0</v>
      </c>
      <c r="G63">
        <f>E63 + F63</f>
        <v>1000</v>
      </c>
      <c r="H63">
        <f>C63*$B$8 + D63*$B$9 - G63</f>
        <v>16500</v>
      </c>
      <c r="I63">
        <v>407</v>
      </c>
    </row>
    <row r="64" spans="1:9" x14ac:dyDescent="0.25">
      <c r="A64" s="1">
        <v>19</v>
      </c>
      <c r="B64" s="1">
        <v>2</v>
      </c>
      <c r="C64" s="1">
        <v>35</v>
      </c>
      <c r="D64">
        <v>44</v>
      </c>
      <c r="E64">
        <f>A64*$B$6</f>
        <v>950</v>
      </c>
      <c r="F64">
        <f>B64*$B$7</f>
        <v>0</v>
      </c>
      <c r="G64">
        <f>E64 + F64</f>
        <v>950</v>
      </c>
      <c r="H64">
        <f>C64*$B$8 + D64*$B$9 - G64</f>
        <v>16550</v>
      </c>
      <c r="I64">
        <v>415</v>
      </c>
    </row>
    <row r="65" spans="1:9" x14ac:dyDescent="0.25">
      <c r="A65" s="1">
        <v>18</v>
      </c>
      <c r="B65" s="1">
        <v>2</v>
      </c>
      <c r="C65" s="1">
        <v>35</v>
      </c>
      <c r="D65">
        <v>45</v>
      </c>
      <c r="E65">
        <f>A65*$B$6</f>
        <v>900</v>
      </c>
      <c r="F65">
        <f>B65*$B$7</f>
        <v>0</v>
      </c>
      <c r="G65">
        <f>E65 + F65</f>
        <v>900</v>
      </c>
      <c r="H65">
        <f>C65*$B$8 + D65*$B$9 - G65</f>
        <v>16600</v>
      </c>
      <c r="I65">
        <v>443</v>
      </c>
    </row>
    <row r="66" spans="1:9" x14ac:dyDescent="0.25">
      <c r="A66" s="1">
        <v>15</v>
      </c>
      <c r="B66" s="1">
        <v>2</v>
      </c>
      <c r="C66" s="1">
        <v>35</v>
      </c>
      <c r="D66">
        <v>48</v>
      </c>
      <c r="E66">
        <f>A66*$B$6</f>
        <v>750</v>
      </c>
      <c r="F66">
        <f>B66*$B$7</f>
        <v>0</v>
      </c>
      <c r="G66">
        <f>E66 + F66</f>
        <v>750</v>
      </c>
      <c r="H66">
        <f>C66*$B$8 + D66*$B$9 - G66</f>
        <v>16750</v>
      </c>
      <c r="I66">
        <v>445</v>
      </c>
    </row>
    <row r="67" spans="1:9" x14ac:dyDescent="0.25">
      <c r="A67" s="1">
        <v>13</v>
      </c>
      <c r="B67" s="1">
        <v>3</v>
      </c>
      <c r="C67" s="1">
        <v>34</v>
      </c>
      <c r="D67">
        <v>50</v>
      </c>
      <c r="E67">
        <f>A67*$B$6</f>
        <v>650</v>
      </c>
      <c r="F67">
        <f>B67*$B$7</f>
        <v>0</v>
      </c>
      <c r="G67">
        <f>E67 + F67</f>
        <v>650</v>
      </c>
      <c r="H67">
        <f>C67*$B$8 + D67*$B$9 - G67</f>
        <v>16350</v>
      </c>
      <c r="I67">
        <v>450</v>
      </c>
    </row>
    <row r="68" spans="1:9" x14ac:dyDescent="0.25">
      <c r="A68" s="1">
        <v>13</v>
      </c>
      <c r="B68" s="1">
        <v>4</v>
      </c>
      <c r="C68" s="1">
        <v>33</v>
      </c>
      <c r="D68">
        <v>50</v>
      </c>
      <c r="E68">
        <f>A68*$B$6</f>
        <v>650</v>
      </c>
      <c r="F68">
        <f>B68*$B$7</f>
        <v>0</v>
      </c>
      <c r="G68">
        <f>E68 + F68</f>
        <v>650</v>
      </c>
      <c r="H68">
        <f>C68*$B$8 + D68*$B$9 - G68</f>
        <v>15850</v>
      </c>
      <c r="I68">
        <v>452</v>
      </c>
    </row>
    <row r="69" spans="1:9" x14ac:dyDescent="0.25">
      <c r="A69" s="1">
        <v>13</v>
      </c>
      <c r="B69" s="1">
        <v>5</v>
      </c>
      <c r="C69" s="1">
        <v>32</v>
      </c>
      <c r="D69">
        <v>50</v>
      </c>
      <c r="E69">
        <f>A69*$B$6</f>
        <v>650</v>
      </c>
      <c r="F69">
        <f>B69*$B$7</f>
        <v>0</v>
      </c>
      <c r="G69">
        <f>E69 + F69</f>
        <v>650</v>
      </c>
      <c r="H69">
        <f>C69*$B$8 + D69*$B$9 - G69</f>
        <v>15350</v>
      </c>
      <c r="I69">
        <v>508</v>
      </c>
    </row>
    <row r="70" spans="1:9" x14ac:dyDescent="0.25">
      <c r="A70" s="1">
        <v>12</v>
      </c>
      <c r="B70" s="1">
        <v>8</v>
      </c>
      <c r="C70" s="1">
        <v>29</v>
      </c>
      <c r="D70">
        <v>51</v>
      </c>
      <c r="E70">
        <f>A70*$B$6</f>
        <v>600</v>
      </c>
      <c r="F70">
        <f>B70*$B$7</f>
        <v>0</v>
      </c>
      <c r="G70">
        <f>E70 + F70</f>
        <v>600</v>
      </c>
      <c r="H70">
        <f>C70*$B$8 + D70*$B$9 - G70</f>
        <v>13900</v>
      </c>
      <c r="I70">
        <v>510</v>
      </c>
    </row>
    <row r="71" spans="1:9" x14ac:dyDescent="0.25">
      <c r="A71" s="1">
        <v>11</v>
      </c>
      <c r="B71" s="1">
        <v>8</v>
      </c>
      <c r="C71" s="1">
        <v>29</v>
      </c>
      <c r="D71">
        <v>52</v>
      </c>
      <c r="E71">
        <f>A71*$B$6</f>
        <v>550</v>
      </c>
      <c r="F71">
        <f>B71*$B$7</f>
        <v>0</v>
      </c>
      <c r="G71">
        <f>E71 + F71</f>
        <v>550</v>
      </c>
      <c r="H71">
        <f>C71*$B$8 + D71*$B$9 - G71</f>
        <v>13950</v>
      </c>
      <c r="I71">
        <v>651</v>
      </c>
    </row>
    <row r="72" spans="1:9" x14ac:dyDescent="0.25">
      <c r="A72" s="1">
        <v>9</v>
      </c>
      <c r="B72" s="1">
        <v>9</v>
      </c>
      <c r="C72" s="1">
        <v>28</v>
      </c>
      <c r="D72">
        <v>54</v>
      </c>
      <c r="E72">
        <f>A72*$B$6</f>
        <v>450</v>
      </c>
      <c r="F72">
        <f>B72*$B$7</f>
        <v>0</v>
      </c>
      <c r="G72">
        <f>E72 + F72</f>
        <v>450</v>
      </c>
      <c r="H72">
        <f>C72*$B$8 + D72*$B$9 - G72</f>
        <v>13550</v>
      </c>
      <c r="I72">
        <v>658</v>
      </c>
    </row>
    <row r="73" spans="1:9" x14ac:dyDescent="0.25">
      <c r="A73" s="1">
        <v>9</v>
      </c>
      <c r="B73" s="1">
        <v>14</v>
      </c>
      <c r="C73" s="1">
        <v>23</v>
      </c>
      <c r="D73">
        <v>54</v>
      </c>
      <c r="E73">
        <f>A73*$B$6</f>
        <v>450</v>
      </c>
      <c r="F73">
        <f>B73*$B$7</f>
        <v>0</v>
      </c>
      <c r="G73">
        <f>E73 + F73</f>
        <v>450</v>
      </c>
      <c r="H73">
        <f>C73*$B$8 + D73*$B$9 - G73</f>
        <v>11050</v>
      </c>
      <c r="I73">
        <v>691</v>
      </c>
    </row>
    <row r="74" spans="1:9" x14ac:dyDescent="0.25">
      <c r="A74" s="1">
        <v>7</v>
      </c>
      <c r="B74" s="1">
        <v>15</v>
      </c>
      <c r="C74" s="1">
        <v>22</v>
      </c>
      <c r="D74">
        <v>56</v>
      </c>
      <c r="E74">
        <f>A74*$B$6</f>
        <v>350</v>
      </c>
      <c r="F74">
        <f>B74*$B$7</f>
        <v>0</v>
      </c>
      <c r="G74">
        <f>E74 + F74</f>
        <v>350</v>
      </c>
      <c r="H74">
        <f>C74*$B$8 + D74*$B$9 - G74</f>
        <v>10650</v>
      </c>
      <c r="I74">
        <v>700</v>
      </c>
    </row>
    <row r="75" spans="1:9" x14ac:dyDescent="0.25">
      <c r="A75" s="1">
        <v>6</v>
      </c>
      <c r="B75" s="1">
        <v>16</v>
      </c>
      <c r="C75" s="1">
        <v>21</v>
      </c>
      <c r="D75">
        <v>57</v>
      </c>
      <c r="E75">
        <f>A75*$B$6</f>
        <v>300</v>
      </c>
      <c r="F75">
        <f>B75*$B$7</f>
        <v>0</v>
      </c>
      <c r="G75">
        <f>E75 + F75</f>
        <v>300</v>
      </c>
      <c r="H75">
        <f>C75*$B$8 + D75*$B$9 - G75</f>
        <v>10200</v>
      </c>
      <c r="I75">
        <v>716</v>
      </c>
    </row>
    <row r="76" spans="1:9" x14ac:dyDescent="0.25">
      <c r="A76" s="1">
        <v>3</v>
      </c>
      <c r="B76" s="1">
        <v>17</v>
      </c>
      <c r="C76" s="1">
        <v>20</v>
      </c>
      <c r="D76">
        <v>60</v>
      </c>
      <c r="E76">
        <f>A76*$B$6</f>
        <v>150</v>
      </c>
      <c r="F76">
        <f>B76*$B$7</f>
        <v>0</v>
      </c>
      <c r="G76">
        <f>E76 + F76</f>
        <v>150</v>
      </c>
      <c r="H76">
        <f>C76*$B$8 + D76*$B$9 - G76</f>
        <v>9850</v>
      </c>
      <c r="I76">
        <v>727</v>
      </c>
    </row>
    <row r="77" spans="1:9" x14ac:dyDescent="0.25">
      <c r="A77" s="1">
        <v>2</v>
      </c>
      <c r="B77" s="1">
        <v>19</v>
      </c>
      <c r="C77" s="1">
        <v>18</v>
      </c>
      <c r="D77">
        <v>61</v>
      </c>
      <c r="E77">
        <f>A77*$B$6</f>
        <v>100</v>
      </c>
      <c r="F77">
        <f>B77*$B$7</f>
        <v>0</v>
      </c>
      <c r="G77">
        <f>E77 + F77</f>
        <v>100</v>
      </c>
      <c r="H77">
        <f>C77*$B$8 + D77*$B$9 - G77</f>
        <v>8900</v>
      </c>
      <c r="I77">
        <v>729</v>
      </c>
    </row>
    <row r="78" spans="1:9" x14ac:dyDescent="0.25">
      <c r="A78" s="1">
        <v>0</v>
      </c>
      <c r="B78" s="1">
        <v>20</v>
      </c>
      <c r="C78" s="1">
        <v>17</v>
      </c>
      <c r="D78">
        <v>63</v>
      </c>
      <c r="E78">
        <f>A78*$B$6</f>
        <v>0</v>
      </c>
      <c r="F78">
        <f>B78*$B$7</f>
        <v>0</v>
      </c>
      <c r="G78">
        <f>E78 + F78</f>
        <v>0</v>
      </c>
      <c r="H78">
        <f>C78*$B$8 + D78*$B$9 - G78</f>
        <v>8500</v>
      </c>
      <c r="I78">
        <v>792</v>
      </c>
    </row>
    <row r="79" spans="1:9" x14ac:dyDescent="0.25">
      <c r="A79" s="1">
        <v>0</v>
      </c>
      <c r="B79" s="1">
        <v>24</v>
      </c>
      <c r="C79" s="1">
        <v>13</v>
      </c>
      <c r="D79">
        <v>63</v>
      </c>
      <c r="E79">
        <f>A79*$B$6</f>
        <v>0</v>
      </c>
      <c r="F79">
        <f>B79*$B$7</f>
        <v>0</v>
      </c>
      <c r="G79">
        <f>E79 + F79</f>
        <v>0</v>
      </c>
      <c r="H79">
        <f>C79*$B$8 + D79*$B$9 - G79</f>
        <v>6500</v>
      </c>
      <c r="I79">
        <v>794</v>
      </c>
    </row>
    <row r="80" spans="1:9" x14ac:dyDescent="0.25">
      <c r="A80" s="1">
        <v>0</v>
      </c>
      <c r="B80" s="1">
        <v>25</v>
      </c>
      <c r="C80" s="1">
        <v>12</v>
      </c>
      <c r="D80">
        <v>63</v>
      </c>
      <c r="E80">
        <f>A80*$B$6</f>
        <v>0</v>
      </c>
      <c r="F80">
        <f>B80*$B$7</f>
        <v>0</v>
      </c>
      <c r="G80">
        <f>E80 + F80</f>
        <v>0</v>
      </c>
      <c r="H80">
        <f>C80*$B$8 + D80*$B$9 - G80</f>
        <v>6000</v>
      </c>
      <c r="I80">
        <v>935</v>
      </c>
    </row>
    <row r="81" spans="1:9" x14ac:dyDescent="0.25">
      <c r="A81" s="1">
        <v>0</v>
      </c>
      <c r="B81" s="1">
        <v>33</v>
      </c>
      <c r="C81" s="1">
        <v>4</v>
      </c>
      <c r="D81">
        <v>63</v>
      </c>
      <c r="E81">
        <f>A81*$B$6</f>
        <v>0</v>
      </c>
      <c r="F81">
        <f>B81*$B$7</f>
        <v>0</v>
      </c>
      <c r="G81">
        <f>E81 + F81</f>
        <v>0</v>
      </c>
      <c r="H81">
        <f>C81*$B$8 + D81*$B$9 - G81</f>
        <v>2000</v>
      </c>
      <c r="I81">
        <v>1000</v>
      </c>
    </row>
  </sheetData>
  <mergeCells count="5">
    <mergeCell ref="A1:H1"/>
    <mergeCell ref="A3:C5"/>
    <mergeCell ref="A14:H14"/>
    <mergeCell ref="E3:L3"/>
    <mergeCell ref="E19:L19"/>
  </mergeCells>
  <conditionalFormatting sqref="C17:C27">
    <cfRule type="dataBar" priority="1">
      <dataBar>
        <cfvo type="num" val="0"/>
        <cfvo type="max"/>
        <color theme="4"/>
      </dataBar>
      <extLst>
        <ext xmlns:x14="http://schemas.microsoft.com/office/spreadsheetml/2009/9/main" uri="{B025F937-C7B1-47D3-B67F-A62EFF666E3E}">
          <x14:id>{167F1702-C5DF-42B5-BA39-C0C486E71826}</x14:id>
        </ext>
      </extLst>
    </cfRule>
  </conditionalFormatting>
  <pageMargins left="0.7" right="0.7" top="0.78740157499999996" bottom="0.78740157499999996" header="0.3" footer="0.3"/>
  <drawing r:id="rId1"/>
  <tableParts count="2">
    <tablePart r:id="rId2"/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67F1702-C5DF-42B5-BA39-C0C486E71826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C17:C27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E14" sqref="E14"/>
    </sheetView>
  </sheetViews>
  <sheetFormatPr defaultRowHeight="15" x14ac:dyDescent="0.25"/>
  <cols>
    <col min="1" max="1" width="17.28515625" style="1" bestFit="1" customWidth="1"/>
    <col min="2" max="2" width="10.7109375" style="1" bestFit="1" customWidth="1"/>
    <col min="3" max="3" width="17.140625" style="1" bestFit="1" customWidth="1"/>
  </cols>
  <sheetData>
    <row r="1" spans="1:8" ht="20.25" thickBot="1" x14ac:dyDescent="0.35">
      <c r="A1" s="3" t="s">
        <v>49</v>
      </c>
      <c r="B1" s="3"/>
      <c r="C1" s="3"/>
      <c r="D1" s="3"/>
      <c r="E1" s="3"/>
      <c r="F1" s="3"/>
      <c r="G1" s="3"/>
      <c r="H1" s="3"/>
    </row>
    <row r="2" spans="1:8" ht="15.75" thickTop="1" x14ac:dyDescent="0.25"/>
    <row r="3" spans="1:8" x14ac:dyDescent="0.25">
      <c r="A3" s="4" t="s">
        <v>23</v>
      </c>
      <c r="B3" s="4"/>
      <c r="C3" s="31">
        <f>'Prediction Report for Uzavře'!$B$11</f>
        <v>342</v>
      </c>
    </row>
    <row r="5" spans="1:8" x14ac:dyDescent="0.25">
      <c r="A5" s="5" t="s">
        <v>24</v>
      </c>
      <c r="B5" s="5"/>
      <c r="C5" s="5"/>
      <c r="D5" s="5"/>
      <c r="E5" s="5"/>
      <c r="F5" s="5"/>
      <c r="G5" s="5"/>
      <c r="H5" s="5"/>
    </row>
    <row r="6" spans="1:8" x14ac:dyDescent="0.25">
      <c r="A6" s="1" t="s">
        <v>15</v>
      </c>
      <c r="B6" s="1" t="s">
        <v>4</v>
      </c>
      <c r="C6" s="1" t="s">
        <v>5</v>
      </c>
    </row>
    <row r="7" spans="1:8" x14ac:dyDescent="0.25">
      <c r="A7" s="1" t="s">
        <v>0</v>
      </c>
      <c r="B7" s="32" t="s">
        <v>11</v>
      </c>
      <c r="C7" s="33">
        <f>VLOOKUP('Prediction Calculator for Uz'!$B$7, 'Prediction Calculator for Uz'!$B$20:$C$24, 2, FALSE)</f>
        <v>309</v>
      </c>
    </row>
    <row r="8" spans="1:8" x14ac:dyDescent="0.25">
      <c r="A8" s="1" t="s">
        <v>1</v>
      </c>
      <c r="B8" s="32" t="s">
        <v>3</v>
      </c>
      <c r="C8" s="33">
        <f>VLOOKUP('Prediction Calculator for Uz'!$B$8, 'Prediction Calculator for Uz'!$B$25:$C$26, 2, FALSE)</f>
        <v>284</v>
      </c>
    </row>
    <row r="9" spans="1:8" x14ac:dyDescent="0.25">
      <c r="A9" s="1" t="s">
        <v>6</v>
      </c>
      <c r="B9" s="32" t="s">
        <v>7</v>
      </c>
      <c r="C9" s="33">
        <f>VLOOKUP('Prediction Calculator for Uz'!$B$9, 'Prediction Calculator for Uz'!$B$27:$C$28, 2, FALSE)</f>
        <v>0</v>
      </c>
    </row>
    <row r="10" spans="1:8" x14ac:dyDescent="0.25">
      <c r="A10" s="1" t="s">
        <v>47</v>
      </c>
      <c r="B10" s="32" t="s">
        <v>46</v>
      </c>
      <c r="C10" s="33">
        <f>VLOOKUP('Prediction Calculator for Uz'!$B$10, 'Prediction Calculator for Uz'!$B$29:$C$30, 2, FALSE)</f>
        <v>0</v>
      </c>
    </row>
    <row r="11" spans="1:8" x14ac:dyDescent="0.25">
      <c r="A11" s="1" t="s">
        <v>25</v>
      </c>
      <c r="C11" s="1">
        <f>SUBTOTAL(109,Tabulka13[Relative Impact])</f>
        <v>593</v>
      </c>
    </row>
    <row r="13" spans="1:8" x14ac:dyDescent="0.25">
      <c r="A13" s="4" t="s">
        <v>52</v>
      </c>
      <c r="B13" s="4"/>
      <c r="C13" s="34" t="b">
        <f>IF($C$11&gt;$C$3, TRUE, FALSE)</f>
        <v>1</v>
      </c>
    </row>
    <row r="16" spans="1:8" ht="15.75" thickBot="1" x14ac:dyDescent="0.3">
      <c r="A16" s="35" t="s">
        <v>26</v>
      </c>
    </row>
    <row r="17" spans="1:8" ht="15.75" thickTop="1" x14ac:dyDescent="0.25">
      <c r="A17" s="5" t="s">
        <v>27</v>
      </c>
      <c r="B17" s="5"/>
      <c r="C17" s="5"/>
      <c r="D17" s="5"/>
      <c r="E17" s="5"/>
      <c r="F17" s="5"/>
      <c r="G17" s="5"/>
      <c r="H17" s="5"/>
    </row>
    <row r="19" spans="1:8" x14ac:dyDescent="0.25">
      <c r="A19" s="1" t="s">
        <v>15</v>
      </c>
      <c r="B19" s="1" t="s">
        <v>4</v>
      </c>
      <c r="C19" s="1" t="s">
        <v>5</v>
      </c>
    </row>
    <row r="20" spans="1:8" x14ac:dyDescent="0.25">
      <c r="A20" s="1" t="s">
        <v>0</v>
      </c>
      <c r="B20" s="6" t="s">
        <v>11</v>
      </c>
      <c r="C20" s="1">
        <v>309</v>
      </c>
    </row>
    <row r="21" spans="1:8" x14ac:dyDescent="0.25">
      <c r="A21" s="1" t="s">
        <v>0</v>
      </c>
      <c r="B21" s="6" t="s">
        <v>19</v>
      </c>
      <c r="C21" s="1">
        <v>101</v>
      </c>
    </row>
    <row r="22" spans="1:8" x14ac:dyDescent="0.25">
      <c r="A22" s="1" t="s">
        <v>0</v>
      </c>
      <c r="B22" s="6" t="s">
        <v>10</v>
      </c>
      <c r="C22" s="1">
        <v>103</v>
      </c>
    </row>
    <row r="23" spans="1:8" x14ac:dyDescent="0.25">
      <c r="A23" s="1" t="s">
        <v>0</v>
      </c>
      <c r="B23" s="6" t="s">
        <v>20</v>
      </c>
      <c r="C23" s="1">
        <v>0</v>
      </c>
    </row>
    <row r="24" spans="1:8" x14ac:dyDescent="0.25">
      <c r="A24" s="1" t="s">
        <v>0</v>
      </c>
      <c r="B24" s="6" t="s">
        <v>9</v>
      </c>
      <c r="C24" s="1">
        <v>8</v>
      </c>
    </row>
    <row r="25" spans="1:8" x14ac:dyDescent="0.25">
      <c r="A25" s="1" t="s">
        <v>1</v>
      </c>
      <c r="B25" s="6" t="s">
        <v>2</v>
      </c>
      <c r="C25" s="1">
        <v>0</v>
      </c>
    </row>
    <row r="26" spans="1:8" x14ac:dyDescent="0.25">
      <c r="A26" s="1" t="s">
        <v>1</v>
      </c>
      <c r="B26" s="6" t="s">
        <v>3</v>
      </c>
      <c r="C26" s="1">
        <v>284</v>
      </c>
    </row>
    <row r="27" spans="1:8" x14ac:dyDescent="0.25">
      <c r="A27" s="1" t="s">
        <v>6</v>
      </c>
      <c r="B27" s="6" t="s">
        <v>7</v>
      </c>
      <c r="C27" s="1">
        <v>0</v>
      </c>
    </row>
    <row r="28" spans="1:8" x14ac:dyDescent="0.25">
      <c r="A28" s="1" t="s">
        <v>6</v>
      </c>
      <c r="B28" s="6" t="s">
        <v>8</v>
      </c>
      <c r="C28" s="1">
        <v>65</v>
      </c>
    </row>
    <row r="29" spans="1:8" x14ac:dyDescent="0.25">
      <c r="A29" s="1" t="s">
        <v>47</v>
      </c>
      <c r="B29" s="6" t="s">
        <v>45</v>
      </c>
      <c r="C29" s="1">
        <v>342</v>
      </c>
    </row>
    <row r="30" spans="1:8" x14ac:dyDescent="0.25">
      <c r="A30" s="1" t="s">
        <v>47</v>
      </c>
      <c r="B30" s="6" t="s">
        <v>46</v>
      </c>
      <c r="C30" s="1">
        <v>0</v>
      </c>
    </row>
  </sheetData>
  <mergeCells count="5">
    <mergeCell ref="A1:H1"/>
    <mergeCell ref="A3:B3"/>
    <mergeCell ref="A5:H5"/>
    <mergeCell ref="A13:B13"/>
    <mergeCell ref="A17:H17"/>
  </mergeCells>
  <conditionalFormatting sqref="C20:C30">
    <cfRule type="dataBar" priority="1">
      <dataBar>
        <cfvo type="num" val="0"/>
        <cfvo type="max"/>
        <color theme="4"/>
      </dataBar>
      <extLst>
        <ext xmlns:x14="http://schemas.microsoft.com/office/spreadsheetml/2009/9/main" uri="{B025F937-C7B1-47D3-B67F-A62EFF666E3E}">
          <x14:id>{C3B82CA3-0E1B-4663-90B1-ED1EEEAF4CFD}</x14:id>
        </ext>
      </extLst>
    </cfRule>
  </conditionalFormatting>
  <dataValidations count="4">
    <dataValidation type="list" errorStyle="warning" allowBlank="1" showInputMessage="1" showErrorMessage="1" sqref="B7">
      <formula1>$B$20:$B$24</formula1>
    </dataValidation>
    <dataValidation type="list" errorStyle="warning" allowBlank="1" showInputMessage="1" showErrorMessage="1" sqref="B8">
      <formula1>$B$25:$B$26</formula1>
    </dataValidation>
    <dataValidation type="list" errorStyle="warning" allowBlank="1" showInputMessage="1" showErrorMessage="1" sqref="B9">
      <formula1>$B$27:$B$28</formula1>
    </dataValidation>
    <dataValidation type="list" errorStyle="warning" allowBlank="1" showInputMessage="1" showErrorMessage="1" sqref="B10">
      <formula1>$B$29:$B$30</formula1>
    </dataValidation>
  </dataValidations>
  <pageMargins left="0.7" right="0.7" top="0.78740157499999996" bottom="0.78740157499999996" header="0.3" footer="0.3"/>
  <tableParts count="2">
    <tablePart r:id="rId1"/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3B82CA3-0E1B-4663-90B1-ED1EEEAF4CFD}">
            <x14:dataBar minLength="0" maxLength="100" negativeBarColorSameAsPositive="1" axisPosition="none">
              <x14:cfvo type="num">
                <xm:f>0</xm:f>
              </x14:cfvo>
              <x14:cfvo type="max"/>
            </x14:dataBar>
          </x14:cfRule>
          <xm:sqref>C20:C30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7" workbookViewId="0">
      <selection activeCell="A26" sqref="A26"/>
    </sheetView>
  </sheetViews>
  <sheetFormatPr defaultRowHeight="15" x14ac:dyDescent="0.25"/>
  <cols>
    <col min="1" max="1" width="17.5703125" style="1" bestFit="1" customWidth="1"/>
    <col min="2" max="2" width="10.7109375" style="1" bestFit="1" customWidth="1"/>
    <col min="3" max="3" width="6.5703125" style="1" bestFit="1" customWidth="1"/>
    <col min="4" max="4" width="5.140625" style="1" bestFit="1" customWidth="1"/>
    <col min="5" max="5" width="5.85546875" style="1" bestFit="1" customWidth="1"/>
  </cols>
  <sheetData>
    <row r="1" spans="1:8" ht="20.25" thickBot="1" x14ac:dyDescent="0.35">
      <c r="A1" s="3" t="s">
        <v>49</v>
      </c>
      <c r="B1" s="3"/>
      <c r="C1" s="3"/>
      <c r="D1" s="3"/>
      <c r="E1" s="3"/>
      <c r="F1" s="3"/>
      <c r="G1" s="3"/>
      <c r="H1" s="3"/>
    </row>
    <row r="2" spans="1:8" ht="15.75" thickTop="1" x14ac:dyDescent="0.25"/>
    <row r="3" spans="1:8" x14ac:dyDescent="0.25">
      <c r="A3" s="5" t="s">
        <v>12</v>
      </c>
      <c r="B3" s="5"/>
      <c r="C3" s="5"/>
      <c r="D3" s="5"/>
      <c r="E3" s="5"/>
      <c r="F3" s="5"/>
      <c r="G3" s="5"/>
      <c r="H3" s="5"/>
    </row>
    <row r="4" spans="1:8" x14ac:dyDescent="0.25">
      <c r="A4" s="5" t="s">
        <v>13</v>
      </c>
      <c r="B4" s="5"/>
      <c r="C4" s="5"/>
      <c r="D4" s="5"/>
      <c r="E4" s="5"/>
      <c r="F4" s="5"/>
      <c r="G4" s="5"/>
      <c r="H4" s="5"/>
    </row>
    <row r="5" spans="1:8" x14ac:dyDescent="0.25">
      <c r="A5" s="5" t="s">
        <v>14</v>
      </c>
      <c r="B5" s="5"/>
      <c r="C5" s="5"/>
      <c r="D5" s="5"/>
      <c r="E5" s="5"/>
      <c r="F5" s="5"/>
      <c r="G5" s="5"/>
      <c r="H5" s="5"/>
    </row>
    <row r="8" spans="1:8" ht="15.75" thickBot="1" x14ac:dyDescent="0.3">
      <c r="A8" s="8" t="s">
        <v>15</v>
      </c>
      <c r="B8" s="8" t="s">
        <v>4</v>
      </c>
      <c r="C8" s="8" t="s">
        <v>16</v>
      </c>
      <c r="E8" s="8" t="s">
        <v>17</v>
      </c>
    </row>
    <row r="9" spans="1:8" ht="15.75" thickTop="1" x14ac:dyDescent="0.25">
      <c r="A9" s="9" t="s">
        <v>0</v>
      </c>
      <c r="B9" s="17"/>
      <c r="C9" s="17"/>
      <c r="D9" s="21"/>
      <c r="E9" s="24"/>
    </row>
    <row r="10" spans="1:8" ht="19.5" x14ac:dyDescent="0.25">
      <c r="A10" s="15"/>
      <c r="B10" s="7" t="s">
        <v>11</v>
      </c>
      <c r="C10" s="19">
        <v>309</v>
      </c>
      <c r="D10" s="11" t="s">
        <v>18</v>
      </c>
      <c r="E10" s="25"/>
    </row>
    <row r="11" spans="1:8" ht="19.5" x14ac:dyDescent="0.25">
      <c r="A11" s="15"/>
      <c r="B11" s="7" t="s">
        <v>19</v>
      </c>
      <c r="C11" s="19">
        <v>101</v>
      </c>
      <c r="D11" s="11" t="s">
        <v>18</v>
      </c>
      <c r="E11" s="25"/>
    </row>
    <row r="12" spans="1:8" ht="19.5" x14ac:dyDescent="0.25">
      <c r="A12" s="15"/>
      <c r="B12" s="7" t="s">
        <v>10</v>
      </c>
      <c r="C12" s="19">
        <v>103</v>
      </c>
      <c r="D12" s="11" t="s">
        <v>18</v>
      </c>
      <c r="E12" s="25"/>
    </row>
    <row r="13" spans="1:8" ht="19.5" x14ac:dyDescent="0.25">
      <c r="A13" s="15"/>
      <c r="B13" s="7" t="s">
        <v>20</v>
      </c>
      <c r="C13" s="19">
        <v>0</v>
      </c>
      <c r="D13" s="11" t="s">
        <v>18</v>
      </c>
      <c r="E13" s="25"/>
    </row>
    <row r="14" spans="1:8" ht="20.25" thickBot="1" x14ac:dyDescent="0.3">
      <c r="A14" s="16"/>
      <c r="B14" s="10" t="s">
        <v>9</v>
      </c>
      <c r="C14" s="20">
        <v>8</v>
      </c>
      <c r="D14" s="12" t="s">
        <v>18</v>
      </c>
      <c r="E14" s="26"/>
    </row>
    <row r="15" spans="1:8" ht="15.75" thickTop="1" x14ac:dyDescent="0.25">
      <c r="A15" s="13" t="s">
        <v>1</v>
      </c>
      <c r="B15" s="18"/>
      <c r="C15" s="18"/>
      <c r="D15" s="22"/>
      <c r="E15" s="27"/>
    </row>
    <row r="16" spans="1:8" ht="19.5" x14ac:dyDescent="0.25">
      <c r="A16" s="15"/>
      <c r="B16" s="7" t="s">
        <v>2</v>
      </c>
      <c r="C16" s="19">
        <v>0</v>
      </c>
      <c r="D16" s="11" t="s">
        <v>18</v>
      </c>
      <c r="E16" s="25"/>
    </row>
    <row r="17" spans="1:5" ht="20.25" thickBot="1" x14ac:dyDescent="0.3">
      <c r="A17" s="16"/>
      <c r="B17" s="10" t="s">
        <v>3</v>
      </c>
      <c r="C17" s="20">
        <v>284</v>
      </c>
      <c r="D17" s="12" t="s">
        <v>18</v>
      </c>
      <c r="E17" s="26"/>
    </row>
    <row r="18" spans="1:5" ht="15.75" thickTop="1" x14ac:dyDescent="0.25">
      <c r="A18" s="13" t="s">
        <v>6</v>
      </c>
      <c r="B18" s="18"/>
      <c r="C18" s="18"/>
      <c r="D18" s="22"/>
      <c r="E18" s="27"/>
    </row>
    <row r="19" spans="1:5" ht="19.5" x14ac:dyDescent="0.25">
      <c r="A19" s="15"/>
      <c r="B19" s="7" t="s">
        <v>7</v>
      </c>
      <c r="C19" s="19">
        <v>0</v>
      </c>
      <c r="D19" s="11" t="s">
        <v>18</v>
      </c>
      <c r="E19" s="25"/>
    </row>
    <row r="20" spans="1:5" ht="20.25" thickBot="1" x14ac:dyDescent="0.3">
      <c r="A20" s="16"/>
      <c r="B20" s="10" t="s">
        <v>8</v>
      </c>
      <c r="C20" s="20">
        <v>65</v>
      </c>
      <c r="D20" s="12" t="s">
        <v>18</v>
      </c>
      <c r="E20" s="26"/>
    </row>
    <row r="21" spans="1:5" ht="15.75" thickTop="1" x14ac:dyDescent="0.25">
      <c r="A21" s="13" t="s">
        <v>47</v>
      </c>
      <c r="B21" s="18"/>
      <c r="C21" s="18"/>
      <c r="D21" s="22"/>
      <c r="E21" s="27"/>
    </row>
    <row r="22" spans="1:5" ht="19.5" x14ac:dyDescent="0.25">
      <c r="A22" s="15"/>
      <c r="B22" s="7" t="s">
        <v>45</v>
      </c>
      <c r="C22" s="19">
        <v>342</v>
      </c>
      <c r="D22" s="11" t="s">
        <v>18</v>
      </c>
      <c r="E22" s="25"/>
    </row>
    <row r="23" spans="1:5" ht="20.25" thickBot="1" x14ac:dyDescent="0.3">
      <c r="A23" s="16"/>
      <c r="B23" s="10" t="s">
        <v>46</v>
      </c>
      <c r="C23" s="20">
        <v>0</v>
      </c>
      <c r="D23" s="12" t="s">
        <v>18</v>
      </c>
      <c r="E23" s="26"/>
    </row>
    <row r="24" spans="1:5" ht="16.5" thickTop="1" thickBot="1" x14ac:dyDescent="0.3">
      <c r="C24" s="14" t="s">
        <v>21</v>
      </c>
      <c r="D24" s="23"/>
      <c r="E24" s="28"/>
    </row>
    <row r="25" spans="1:5" ht="15.75" thickTop="1" x14ac:dyDescent="0.25"/>
    <row r="26" spans="1:5" x14ac:dyDescent="0.25">
      <c r="A26" s="29" t="s">
        <v>22</v>
      </c>
      <c r="B26" s="37" t="str">
        <f>SUBSTITUTE("at least {0}", "{0}", 'Prediction Report for Uzavře'!$B$11)</f>
        <v>at least 342</v>
      </c>
      <c r="C26" s="30" t="s">
        <v>50</v>
      </c>
    </row>
    <row r="27" spans="1:5" x14ac:dyDescent="0.25">
      <c r="B27" s="37" t="str">
        <f>SUBSTITUTE("less than {0}", "{0}", 'Prediction Report for Uzavře'!$B$11)</f>
        <v>less than 342</v>
      </c>
      <c r="C27" s="29" t="s">
        <v>51</v>
      </c>
    </row>
  </sheetData>
  <mergeCells count="4">
    <mergeCell ref="A1:H1"/>
    <mergeCell ref="A3:H3"/>
    <mergeCell ref="A4:H4"/>
    <mergeCell ref="A5:H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D1" sqref="D1"/>
    </sheetView>
  </sheetViews>
  <sheetFormatPr defaultRowHeight="15" x14ac:dyDescent="0.25"/>
  <cols>
    <col min="1" max="1" width="13.28515625" bestFit="1" customWidth="1"/>
    <col min="2" max="2" width="10.42578125" bestFit="1" customWidth="1"/>
    <col min="3" max="3" width="19.28515625" bestFit="1" customWidth="1"/>
  </cols>
  <sheetData>
    <row r="1" spans="1:3" x14ac:dyDescent="0.25">
      <c r="A1" t="s">
        <v>42</v>
      </c>
      <c r="B1" t="s">
        <v>43</v>
      </c>
      <c r="C1" t="s">
        <v>44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workbookViewId="0"/>
  </sheetViews>
  <sheetFormatPr defaultRowHeight="15" x14ac:dyDescent="0.25"/>
  <sheetData>
    <row r="1" spans="1:6" x14ac:dyDescent="0.25">
      <c r="F1">
        <f>COUNTIF($A$2:$A$101, "&gt;"&amp;Threshold)</f>
        <v>0</v>
      </c>
    </row>
    <row r="2" spans="1:6" x14ac:dyDescent="0.25">
      <c r="A2">
        <v>0</v>
      </c>
      <c r="B2">
        <v>0</v>
      </c>
      <c r="C2" s="38">
        <v>499711273469461</v>
      </c>
      <c r="D2">
        <v>0</v>
      </c>
      <c r="E2" t="e">
        <f ca="1">DetectOutliers("pokusy analyza.xlsx?vysledek?Tabulka1", vysledek!$A$2:$E$2)</f>
        <v>#NAME?</v>
      </c>
      <c r="F2">
        <f>COUNTIF($B$2:$B$101, "&gt;"&amp;Threshold)</f>
        <v>0</v>
      </c>
    </row>
    <row r="3" spans="1:6" x14ac:dyDescent="0.25">
      <c r="A3">
        <v>0</v>
      </c>
      <c r="B3" s="38">
        <v>471063786609508</v>
      </c>
      <c r="C3">
        <v>0</v>
      </c>
      <c r="D3">
        <v>0</v>
      </c>
      <c r="E3" t="e">
        <f ca="1">DetectOutliers("pokusy analyza.xlsx?vysledek?Tabulka1", vysledek!$A$3:$E$3)</f>
        <v>#NAME?</v>
      </c>
      <c r="F3">
        <f>COUNTIF($C$2:$C$101, "&gt;"&amp;Threshold)</f>
        <v>0</v>
      </c>
    </row>
    <row r="4" spans="1:6" x14ac:dyDescent="0.25">
      <c r="A4">
        <v>0</v>
      </c>
      <c r="B4">
        <v>0</v>
      </c>
      <c r="C4" s="38">
        <v>499627762809857</v>
      </c>
      <c r="D4">
        <v>0</v>
      </c>
      <c r="E4" t="e">
        <f ca="1">DetectOutliers("pokusy analyza.xlsx?vysledek?Tabulka1", vysledek!$A$4:$E$4)</f>
        <v>#NAME?</v>
      </c>
      <c r="F4">
        <f>COUNTIF($D$2:$D$101, "&gt;"&amp;Threshold)</f>
        <v>0</v>
      </c>
    </row>
    <row r="5" spans="1:6" x14ac:dyDescent="0.25">
      <c r="A5" s="38">
        <v>318366041983291</v>
      </c>
      <c r="B5">
        <v>0</v>
      </c>
      <c r="C5">
        <v>0</v>
      </c>
      <c r="D5">
        <v>0</v>
      </c>
      <c r="E5" t="e">
        <f ca="1">DetectOutliers("pokusy analyza.xlsx?vysledek?Tabulka1", vysledek!$A$5:$E$5)</f>
        <v>#NAME?</v>
      </c>
    </row>
    <row r="6" spans="1:6" x14ac:dyDescent="0.25">
      <c r="A6" s="38">
        <v>329654530352333</v>
      </c>
      <c r="B6">
        <v>0</v>
      </c>
      <c r="C6">
        <v>0</v>
      </c>
      <c r="D6">
        <v>0</v>
      </c>
      <c r="E6" t="e">
        <f ca="1">DetectOutliers("pokusy analyza.xlsx?vysledek?Tabulka1", vysledek!$A$6:$E$6)</f>
        <v>#NAME?</v>
      </c>
    </row>
    <row r="7" spans="1:6" x14ac:dyDescent="0.25">
      <c r="A7" s="38">
        <v>474423329876109</v>
      </c>
      <c r="B7">
        <v>0</v>
      </c>
      <c r="C7">
        <v>0</v>
      </c>
      <c r="D7">
        <v>0</v>
      </c>
      <c r="E7" t="e">
        <f ca="1">DetectOutliers("pokusy analyza.xlsx?vysledek?Tabulka1", vysledek!$A$7:$E$7)</f>
        <v>#NAME?</v>
      </c>
    </row>
    <row r="8" spans="1:6" x14ac:dyDescent="0.25">
      <c r="A8" s="38">
        <v>129384031579694</v>
      </c>
      <c r="B8">
        <v>0</v>
      </c>
      <c r="C8">
        <v>0</v>
      </c>
      <c r="D8">
        <v>0</v>
      </c>
      <c r="E8" t="e">
        <f ca="1">DetectOutliers("pokusy analyza.xlsx?vysledek?Tabulka1", vysledek!$A$8:$E$8)</f>
        <v>#NAME?</v>
      </c>
    </row>
    <row r="9" spans="1:6" x14ac:dyDescent="0.25">
      <c r="A9" s="38">
        <v>750084330701703</v>
      </c>
      <c r="B9">
        <v>0</v>
      </c>
      <c r="C9">
        <v>0</v>
      </c>
      <c r="D9">
        <v>0</v>
      </c>
      <c r="E9" t="e">
        <f ca="1">DetectOutliers("pokusy analyza.xlsx?vysledek?Tabulka1", vysledek!$A$9:$E$9)</f>
        <v>#NAME?</v>
      </c>
    </row>
    <row r="10" spans="1:6" x14ac:dyDescent="0.25">
      <c r="A10">
        <v>0</v>
      </c>
      <c r="B10">
        <v>0</v>
      </c>
      <c r="C10" s="38">
        <v>517583619865682</v>
      </c>
      <c r="D10">
        <v>0</v>
      </c>
      <c r="E10" t="e">
        <f ca="1">DetectOutliers("pokusy analyza.xlsx?vysledek?Tabulka1", vysledek!$A$10:$E$10)</f>
        <v>#NAME?</v>
      </c>
    </row>
    <row r="11" spans="1:6" x14ac:dyDescent="0.25">
      <c r="A11">
        <v>0</v>
      </c>
      <c r="B11">
        <v>0</v>
      </c>
      <c r="C11" s="38">
        <v>460706399926026</v>
      </c>
      <c r="D11">
        <v>0</v>
      </c>
      <c r="E11" t="e">
        <f ca="1">DetectOutliers("pokusy analyza.xlsx?vysledek?Tabulka1", vysledek!$A$11:$E$11)</f>
        <v>#NAME?</v>
      </c>
    </row>
    <row r="12" spans="1:6" x14ac:dyDescent="0.25">
      <c r="A12">
        <v>0</v>
      </c>
      <c r="B12">
        <v>0</v>
      </c>
      <c r="C12" s="38">
        <v>333017081020693</v>
      </c>
      <c r="D12">
        <v>0</v>
      </c>
      <c r="E12" t="e">
        <f ca="1">DetectOutliers("pokusy analyza.xlsx?vysledek?Tabulka1", vysledek!$A$12:$E$12)</f>
        <v>#NAME?</v>
      </c>
    </row>
    <row r="13" spans="1:6" x14ac:dyDescent="0.25">
      <c r="A13" s="38">
        <v>498285317403952</v>
      </c>
      <c r="B13">
        <v>0</v>
      </c>
      <c r="C13">
        <v>0</v>
      </c>
      <c r="D13">
        <v>0</v>
      </c>
      <c r="E13" t="e">
        <f ca="1">DetectOutliers("pokusy analyza.xlsx?vysledek?Tabulka1", vysledek!$A$13:$E$13)</f>
        <v>#NAME?</v>
      </c>
    </row>
    <row r="14" spans="1:6" x14ac:dyDescent="0.25">
      <c r="A14">
        <v>0</v>
      </c>
      <c r="B14" s="38">
        <v>570423930900073</v>
      </c>
      <c r="C14">
        <v>0</v>
      </c>
      <c r="D14">
        <v>0</v>
      </c>
      <c r="E14" t="e">
        <f ca="1">DetectOutliers("pokusy analyza.xlsx?vysledek?Tabulka1", vysledek!$A$14:$E$14)</f>
        <v>#NAME?</v>
      </c>
    </row>
    <row r="15" spans="1:6" x14ac:dyDescent="0.25">
      <c r="A15" s="38">
        <v>408172062821493</v>
      </c>
      <c r="B15">
        <v>0</v>
      </c>
      <c r="C15">
        <v>0</v>
      </c>
      <c r="D15">
        <v>0</v>
      </c>
      <c r="E15" t="e">
        <f ca="1">DetectOutliers("pokusy analyza.xlsx?vysledek?Tabulka1", vysledek!$A$15:$E$15)</f>
        <v>#NAME?</v>
      </c>
    </row>
    <row r="16" spans="1:6" x14ac:dyDescent="0.25">
      <c r="A16">
        <v>0</v>
      </c>
      <c r="B16">
        <v>0</v>
      </c>
      <c r="C16">
        <v>0</v>
      </c>
      <c r="D16" s="38">
        <v>924114163257894</v>
      </c>
      <c r="E16" t="e">
        <f ca="1">DetectOutliers("pokusy analyza.xlsx?vysledek?Tabulka1", vysledek!$A$16:$E$16)</f>
        <v>#NAME?</v>
      </c>
    </row>
    <row r="17" spans="1:5" x14ac:dyDescent="0.25">
      <c r="A17">
        <v>0</v>
      </c>
      <c r="B17">
        <v>0</v>
      </c>
      <c r="C17" s="38">
        <v>556849370037115</v>
      </c>
      <c r="D17">
        <v>0</v>
      </c>
      <c r="E17" t="e">
        <f ca="1">DetectOutliers("pokusy analyza.xlsx?vysledek?Tabulka1", vysledek!$A$17:$E$17)</f>
        <v>#NAME?</v>
      </c>
    </row>
    <row r="18" spans="1:5" x14ac:dyDescent="0.25">
      <c r="A18" s="38">
        <v>50372321016865</v>
      </c>
      <c r="B18">
        <v>0</v>
      </c>
      <c r="C18">
        <v>0</v>
      </c>
      <c r="D18">
        <v>0</v>
      </c>
      <c r="E18" t="e">
        <f ca="1">DetectOutliers("pokusy analyza.xlsx?vysledek?Tabulka1", vysledek!$A$18:$E$18)</f>
        <v>#NAME?</v>
      </c>
    </row>
    <row r="19" spans="1:5" x14ac:dyDescent="0.25">
      <c r="A19" s="38">
        <v>408172062821493</v>
      </c>
      <c r="B19">
        <v>0</v>
      </c>
      <c r="C19">
        <v>0</v>
      </c>
      <c r="D19">
        <v>0</v>
      </c>
      <c r="E19" t="e">
        <f ca="1">DetectOutliers("pokusy analyza.xlsx?vysledek?Tabulka1", vysledek!$A$19:$E$19)</f>
        <v>#NAME?</v>
      </c>
    </row>
    <row r="20" spans="1:5" x14ac:dyDescent="0.25">
      <c r="A20" s="38">
        <v>271833449529339</v>
      </c>
      <c r="B20">
        <v>0</v>
      </c>
      <c r="C20">
        <v>0</v>
      </c>
      <c r="D20">
        <v>0</v>
      </c>
      <c r="E20" t="e">
        <f ca="1">DetectOutliers("pokusy analyza.xlsx?vysledek?Tabulka1", vysledek!$A$20:$E$20)</f>
        <v>#NAME?</v>
      </c>
    </row>
    <row r="21" spans="1:5" x14ac:dyDescent="0.25">
      <c r="A21" s="38">
        <v>131109747514768</v>
      </c>
      <c r="B21">
        <v>0</v>
      </c>
      <c r="C21">
        <v>0</v>
      </c>
      <c r="D21">
        <v>0</v>
      </c>
      <c r="E21" t="e">
        <f ca="1">DetectOutliers("pokusy analyza.xlsx?vysledek?Tabulka1", vysledek!$A$21:$E$21)</f>
        <v>#NAME?</v>
      </c>
    </row>
    <row r="22" spans="1:5" x14ac:dyDescent="0.25">
      <c r="A22">
        <v>0</v>
      </c>
      <c r="B22">
        <v>0</v>
      </c>
      <c r="C22" s="38">
        <v>480448988114401</v>
      </c>
      <c r="D22">
        <v>0</v>
      </c>
      <c r="E22" t="e">
        <f ca="1">DetectOutliers("pokusy analyza.xlsx?vysledek?Tabulka1", vysledek!$A$22:$E$22)</f>
        <v>#NAME?</v>
      </c>
    </row>
    <row r="23" spans="1:5" x14ac:dyDescent="0.25">
      <c r="A23">
        <v>0</v>
      </c>
      <c r="B23">
        <v>0</v>
      </c>
      <c r="C23" s="38">
        <v>499711273469461</v>
      </c>
      <c r="D23">
        <v>0</v>
      </c>
      <c r="E23" t="e">
        <f ca="1">DetectOutliers("pokusy analyza.xlsx?vysledek?Tabulka1", vysledek!$A$23:$E$23)</f>
        <v>#NAME?</v>
      </c>
    </row>
    <row r="24" spans="1:5" x14ac:dyDescent="0.25">
      <c r="A24">
        <v>0</v>
      </c>
      <c r="B24" s="38">
        <v>438368580573777</v>
      </c>
      <c r="C24">
        <v>0</v>
      </c>
      <c r="D24">
        <v>0</v>
      </c>
      <c r="E24" t="e">
        <f ca="1">DetectOutliers("pokusy analyza.xlsx?vysledek?Tabulka1", vysledek!$A$24:$E$24)</f>
        <v>#NAME?</v>
      </c>
    </row>
    <row r="25" spans="1:5" x14ac:dyDescent="0.25">
      <c r="A25">
        <v>0</v>
      </c>
      <c r="B25">
        <v>0</v>
      </c>
      <c r="C25" s="38">
        <v>432371331464475</v>
      </c>
      <c r="D25">
        <v>0</v>
      </c>
      <c r="E25" t="e">
        <f ca="1">DetectOutliers("pokusy analyza.xlsx?vysledek?Tabulka1", vysledek!$A$25:$E$25)</f>
        <v>#NAME?</v>
      </c>
    </row>
    <row r="26" spans="1:5" x14ac:dyDescent="0.25">
      <c r="A26" s="38">
        <v>363340894201716</v>
      </c>
      <c r="B26">
        <v>0</v>
      </c>
      <c r="C26">
        <v>0</v>
      </c>
      <c r="D26">
        <v>0</v>
      </c>
      <c r="E26" t="e">
        <f ca="1">DetectOutliers("pokusy analyza.xlsx?vysledek?Tabulka1", vysledek!$A$26:$E$26)</f>
        <v>#NAME?</v>
      </c>
    </row>
    <row r="27" spans="1:5" x14ac:dyDescent="0.25">
      <c r="A27" s="38">
        <v>394541794043517</v>
      </c>
      <c r="B27">
        <v>0</v>
      </c>
      <c r="C27">
        <v>0</v>
      </c>
      <c r="D27">
        <v>0</v>
      </c>
      <c r="E27" t="e">
        <f ca="1">DetectOutliers("pokusy analyza.xlsx?vysledek?Tabulka1", vysledek!$A$27:$E$27)</f>
        <v>#NAME?</v>
      </c>
    </row>
    <row r="28" spans="1:5" x14ac:dyDescent="0.25">
      <c r="A28" s="38">
        <v>247551715189847</v>
      </c>
      <c r="B28">
        <v>0</v>
      </c>
      <c r="C28">
        <v>0</v>
      </c>
      <c r="D28">
        <v>0</v>
      </c>
      <c r="E28" t="e">
        <f ca="1">DetectOutliers("pokusy analyza.xlsx?vysledek?Tabulka1", vysledek!$A$28:$E$28)</f>
        <v>#NAME?</v>
      </c>
    </row>
    <row r="29" spans="1:5" x14ac:dyDescent="0.25">
      <c r="A29" s="38">
        <v>114757139909958</v>
      </c>
      <c r="B29">
        <v>0</v>
      </c>
      <c r="C29">
        <v>0</v>
      </c>
      <c r="D29">
        <v>0</v>
      </c>
      <c r="E29" t="e">
        <f ca="1">DetectOutliers("pokusy analyza.xlsx?vysledek?Tabulka1", vysledek!$A$29:$E$29)</f>
        <v>#NAME?</v>
      </c>
    </row>
    <row r="30" spans="1:5" x14ac:dyDescent="0.25">
      <c r="A30">
        <v>0</v>
      </c>
      <c r="B30">
        <v>0</v>
      </c>
      <c r="C30" s="38">
        <v>499711273469461</v>
      </c>
      <c r="D30">
        <v>0</v>
      </c>
      <c r="E30" t="e">
        <f ca="1">DetectOutliers("pokusy analyza.xlsx?vysledek?Tabulka1", vysledek!$A$30:$E$30)</f>
        <v>#NAME?</v>
      </c>
    </row>
    <row r="31" spans="1:5" x14ac:dyDescent="0.25">
      <c r="A31">
        <v>0</v>
      </c>
      <c r="B31">
        <v>0</v>
      </c>
      <c r="C31" s="38">
        <v>201109539565404</v>
      </c>
      <c r="D31">
        <v>0</v>
      </c>
      <c r="E31" t="e">
        <f ca="1">DetectOutliers("pokusy analyza.xlsx?vysledek?Tabulka1", vysledek!$A$31:$E$31)</f>
        <v>#NAME?</v>
      </c>
    </row>
    <row r="32" spans="1:5" x14ac:dyDescent="0.25">
      <c r="A32" s="38">
        <v>379849541782216</v>
      </c>
      <c r="B32">
        <v>0</v>
      </c>
      <c r="C32">
        <v>0</v>
      </c>
      <c r="D32">
        <v>0</v>
      </c>
      <c r="E32" t="e">
        <f ca="1">DetectOutliers("pokusy analyza.xlsx?vysledek?Tabulka1", vysledek!$A$32:$E$32)</f>
        <v>#NAME?</v>
      </c>
    </row>
    <row r="33" spans="1:5" x14ac:dyDescent="0.25">
      <c r="A33" s="38">
        <v>394962683568506</v>
      </c>
      <c r="B33">
        <v>0</v>
      </c>
      <c r="C33">
        <v>0</v>
      </c>
      <c r="D33">
        <v>0</v>
      </c>
      <c r="E33" t="e">
        <f ca="1">DetectOutliers("pokusy analyza.xlsx?vysledek?Tabulka1", vysledek!$A$33:$E$33)</f>
        <v>#NAME?</v>
      </c>
    </row>
    <row r="34" spans="1:5" x14ac:dyDescent="0.25">
      <c r="A34" s="38">
        <v>116403657184855</v>
      </c>
      <c r="B34">
        <v>0</v>
      </c>
      <c r="C34">
        <v>0</v>
      </c>
      <c r="D34">
        <v>0</v>
      </c>
      <c r="E34" t="e">
        <f ca="1">DetectOutliers("pokusy analyza.xlsx?vysledek?Tabulka1", vysledek!$A$34:$E$34)</f>
        <v>#NAME?</v>
      </c>
    </row>
    <row r="35" spans="1:5" x14ac:dyDescent="0.25">
      <c r="A35" s="38">
        <v>356907399661738</v>
      </c>
      <c r="B35">
        <v>0</v>
      </c>
      <c r="C35">
        <v>0</v>
      </c>
      <c r="D35">
        <v>0</v>
      </c>
      <c r="E35" t="e">
        <f ca="1">DetectOutliers("pokusy analyza.xlsx?vysledek?Tabulka1", vysledek!$A$35:$E$35)</f>
        <v>#NAME?</v>
      </c>
    </row>
    <row r="36" spans="1:5" x14ac:dyDescent="0.25">
      <c r="A36" s="38">
        <v>306293958283882</v>
      </c>
      <c r="B36">
        <v>0</v>
      </c>
      <c r="C36">
        <v>0</v>
      </c>
      <c r="D36">
        <v>0</v>
      </c>
      <c r="E36" t="e">
        <f ca="1">DetectOutliers("pokusy analyza.xlsx?vysledek?Tabulka1", vysledek!$A$36:$E$36)</f>
        <v>#NAME?</v>
      </c>
    </row>
    <row r="37" spans="1:5" x14ac:dyDescent="0.25">
      <c r="A37">
        <v>0</v>
      </c>
      <c r="B37" s="38">
        <v>59248252018048</v>
      </c>
      <c r="C37">
        <v>0</v>
      </c>
      <c r="D37">
        <v>0</v>
      </c>
      <c r="E37" t="e">
        <f ca="1">DetectOutliers("pokusy analyza.xlsx?vysledek?Tabulka1", vysledek!$A$37:$E$37)</f>
        <v>#NAME?</v>
      </c>
    </row>
    <row r="38" spans="1:5" x14ac:dyDescent="0.25">
      <c r="A38" s="38">
        <v>381402701922753</v>
      </c>
      <c r="B38">
        <v>0</v>
      </c>
      <c r="C38">
        <v>0</v>
      </c>
      <c r="D38">
        <v>0</v>
      </c>
      <c r="E38" t="e">
        <f ca="1">DetectOutliers("pokusy analyza.xlsx?vysledek?Tabulka1", vysledek!$A$38:$E$38)</f>
        <v>#NAME?</v>
      </c>
    </row>
    <row r="39" spans="1:5" x14ac:dyDescent="0.25">
      <c r="A39" s="38">
        <v>11501840366526</v>
      </c>
      <c r="B39">
        <v>0</v>
      </c>
      <c r="C39">
        <v>0</v>
      </c>
      <c r="D39">
        <v>0</v>
      </c>
      <c r="E39" t="e">
        <f ca="1">DetectOutliers("pokusy analyza.xlsx?vysledek?Tabulka1", vysledek!$A$39:$E$39)</f>
        <v>#NAME?</v>
      </c>
    </row>
    <row r="40" spans="1:5" x14ac:dyDescent="0.25">
      <c r="A40">
        <v>0</v>
      </c>
      <c r="B40" s="38">
        <v>59248252018048</v>
      </c>
      <c r="C40">
        <v>0</v>
      </c>
      <c r="D40">
        <v>0</v>
      </c>
      <c r="E40" t="e">
        <f ca="1">DetectOutliers("pokusy analyza.xlsx?vysledek?Tabulka1", vysledek!$A$40:$E$40)</f>
        <v>#NAME?</v>
      </c>
    </row>
    <row r="41" spans="1:5" x14ac:dyDescent="0.25">
      <c r="A41" s="38">
        <v>305009303903797</v>
      </c>
      <c r="B41">
        <v>0</v>
      </c>
      <c r="C41">
        <v>0</v>
      </c>
      <c r="D41">
        <v>0</v>
      </c>
      <c r="E41" t="e">
        <f ca="1">DetectOutliers("pokusy analyza.xlsx?vysledek?Tabulka1", vysledek!$A$41:$E$41)</f>
        <v>#NAME?</v>
      </c>
    </row>
    <row r="42" spans="1:5" x14ac:dyDescent="0.25">
      <c r="A42" s="38">
        <v>342962491432507</v>
      </c>
      <c r="B42">
        <v>0</v>
      </c>
      <c r="C42">
        <v>0</v>
      </c>
      <c r="D42">
        <v>0</v>
      </c>
      <c r="E42" t="e">
        <f ca="1">DetectOutliers("pokusy analyza.xlsx?vysledek?Tabulka1", vysledek!$A$42:$E$42)</f>
        <v>#NAME?</v>
      </c>
    </row>
    <row r="43" spans="1:5" x14ac:dyDescent="0.25">
      <c r="A43">
        <v>0</v>
      </c>
      <c r="B43" s="38">
        <v>423775299008337</v>
      </c>
      <c r="C43">
        <v>0</v>
      </c>
      <c r="D43">
        <v>0</v>
      </c>
      <c r="E43" t="e">
        <f ca="1">DetectOutliers("pokusy analyza.xlsx?vysledek?Tabulka1", vysledek!$A$43:$E$43)</f>
        <v>#NAME?</v>
      </c>
    </row>
    <row r="44" spans="1:5" x14ac:dyDescent="0.25">
      <c r="A44" s="38">
        <v>510665021880555</v>
      </c>
      <c r="B44">
        <v>0</v>
      </c>
      <c r="C44">
        <v>0</v>
      </c>
      <c r="D44">
        <v>0</v>
      </c>
      <c r="E44" t="e">
        <f ca="1">DetectOutliers("pokusy analyza.xlsx?vysledek?Tabulka1", vysledek!$A$44:$E$44)</f>
        <v>#NAME?</v>
      </c>
    </row>
    <row r="45" spans="1:5" x14ac:dyDescent="0.25">
      <c r="A45" s="38">
        <v>121813350490212</v>
      </c>
      <c r="B45">
        <v>0</v>
      </c>
      <c r="C45">
        <v>0</v>
      </c>
      <c r="D45">
        <v>0</v>
      </c>
      <c r="E45" t="e">
        <f ca="1">DetectOutliers("pokusy analyza.xlsx?vysledek?Tabulka1", vysledek!$A$45:$E$45)</f>
        <v>#NAME?</v>
      </c>
    </row>
    <row r="46" spans="1:5" x14ac:dyDescent="0.25">
      <c r="A46">
        <v>0</v>
      </c>
      <c r="B46" s="38">
        <v>59248252018048</v>
      </c>
      <c r="C46">
        <v>0</v>
      </c>
      <c r="D46">
        <v>0</v>
      </c>
      <c r="E46" t="e">
        <f ca="1">DetectOutliers("pokusy analyza.xlsx?vysledek?Tabulka1", vysledek!$A$46:$E$46)</f>
        <v>#NAME?</v>
      </c>
    </row>
    <row r="47" spans="1:5" x14ac:dyDescent="0.25">
      <c r="A47" s="38">
        <v>306293958283882</v>
      </c>
      <c r="B47">
        <v>0</v>
      </c>
      <c r="C47">
        <v>0</v>
      </c>
      <c r="D47">
        <v>0</v>
      </c>
      <c r="E47" t="e">
        <f ca="1">DetectOutliers("pokusy analyza.xlsx?vysledek?Tabulka1", vysledek!$A$47:$E$47)</f>
        <v>#NAME?</v>
      </c>
    </row>
    <row r="48" spans="1:5" x14ac:dyDescent="0.25">
      <c r="A48" s="38">
        <v>117852892531745</v>
      </c>
      <c r="B48">
        <v>0</v>
      </c>
      <c r="C48">
        <v>0</v>
      </c>
      <c r="D48">
        <v>0</v>
      </c>
      <c r="E48" t="e">
        <f ca="1">DetectOutliers("pokusy analyza.xlsx?vysledek?Tabulka1", vysledek!$A$48:$E$48)</f>
        <v>#NAME?</v>
      </c>
    </row>
    <row r="49" spans="1:5" x14ac:dyDescent="0.25">
      <c r="A49" s="38">
        <v>380329859168837</v>
      </c>
      <c r="B49">
        <v>0</v>
      </c>
      <c r="C49">
        <v>0</v>
      </c>
      <c r="D49">
        <v>0</v>
      </c>
      <c r="E49" t="e">
        <f ca="1">DetectOutliers("pokusy analyza.xlsx?vysledek?Tabulka1", vysledek!$A$49:$E$49)</f>
        <v>#NAME?</v>
      </c>
    </row>
    <row r="50" spans="1:5" x14ac:dyDescent="0.25">
      <c r="A50" s="38">
        <v>391085151136638</v>
      </c>
      <c r="B50">
        <v>0</v>
      </c>
      <c r="C50">
        <v>0</v>
      </c>
      <c r="D50">
        <v>0</v>
      </c>
      <c r="E50" t="e">
        <f ca="1">DetectOutliers("pokusy analyza.xlsx?vysledek?Tabulka1", vysledek!$A$50:$E$50)</f>
        <v>#NAME?</v>
      </c>
    </row>
    <row r="51" spans="1:5" x14ac:dyDescent="0.25">
      <c r="A51" s="38">
        <v>120723441390299</v>
      </c>
      <c r="B51">
        <v>0</v>
      </c>
      <c r="C51">
        <v>0</v>
      </c>
      <c r="D51">
        <v>0</v>
      </c>
      <c r="E51" t="e">
        <f ca="1">DetectOutliers("pokusy analyza.xlsx?vysledek?Tabulka1", vysledek!$A$51:$E$51)</f>
        <v>#NAME?</v>
      </c>
    </row>
    <row r="52" spans="1:5" x14ac:dyDescent="0.25">
      <c r="A52" s="38">
        <v>347553535126947</v>
      </c>
      <c r="B52">
        <v>0</v>
      </c>
      <c r="C52">
        <v>0</v>
      </c>
      <c r="D52">
        <v>0</v>
      </c>
      <c r="E52" t="e">
        <f ca="1">DetectOutliers("pokusy analyza.xlsx?vysledek?Tabulka1", vysledek!$A$52:$E$52)</f>
        <v>#NAME?</v>
      </c>
    </row>
    <row r="53" spans="1:5" x14ac:dyDescent="0.25">
      <c r="A53" s="38">
        <v>305088136706258</v>
      </c>
      <c r="B53">
        <v>0</v>
      </c>
      <c r="C53">
        <v>0</v>
      </c>
      <c r="D53">
        <v>0</v>
      </c>
      <c r="E53" t="e">
        <f ca="1">DetectOutliers("pokusy analyza.xlsx?vysledek?Tabulka1", vysledek!$A$53:$E$53)</f>
        <v>#NAME?</v>
      </c>
    </row>
    <row r="54" spans="1:5" x14ac:dyDescent="0.25">
      <c r="A54">
        <v>0</v>
      </c>
      <c r="B54" s="38">
        <v>704707871008058</v>
      </c>
      <c r="C54">
        <v>0</v>
      </c>
      <c r="D54">
        <v>0</v>
      </c>
      <c r="E54" t="e">
        <f ca="1">DetectOutliers("pokusy analyza.xlsx?vysledek?Tabulka1", vysledek!$A$54:$E$54)</f>
        <v>#NAME?</v>
      </c>
    </row>
    <row r="55" spans="1:5" x14ac:dyDescent="0.25">
      <c r="A55" s="38">
        <v>488074151755769</v>
      </c>
      <c r="B55">
        <v>0</v>
      </c>
      <c r="C55">
        <v>0</v>
      </c>
      <c r="D55">
        <v>0</v>
      </c>
      <c r="E55" t="e">
        <f ca="1">DetectOutliers("pokusy analyza.xlsx?vysledek?Tabulka1", vysledek!$A$55:$E$55)</f>
        <v>#NAME?</v>
      </c>
    </row>
    <row r="56" spans="1:5" x14ac:dyDescent="0.25">
      <c r="A56">
        <v>0</v>
      </c>
      <c r="B56">
        <v>0</v>
      </c>
      <c r="C56" s="38">
        <v>246484813908903</v>
      </c>
      <c r="D56">
        <v>0</v>
      </c>
      <c r="E56" t="e">
        <f ca="1">DetectOutliers("pokusy analyza.xlsx?vysledek?Tabulka1", vysledek!$A$56:$E$56)</f>
        <v>#NAME?</v>
      </c>
    </row>
    <row r="57" spans="1:5" x14ac:dyDescent="0.25">
      <c r="A57" s="38">
        <v>400109735045746</v>
      </c>
      <c r="B57">
        <v>0</v>
      </c>
      <c r="C57">
        <v>0</v>
      </c>
      <c r="D57">
        <v>0</v>
      </c>
      <c r="E57" t="e">
        <f ca="1">DetectOutliers("pokusy analyza.xlsx?vysledek?Tabulka1", vysledek!$A$57:$E$57)</f>
        <v>#NAME?</v>
      </c>
    </row>
    <row r="58" spans="1:5" x14ac:dyDescent="0.25">
      <c r="A58" s="38">
        <v>306536831897091</v>
      </c>
      <c r="B58">
        <v>0</v>
      </c>
      <c r="C58">
        <v>0</v>
      </c>
      <c r="D58">
        <v>0</v>
      </c>
      <c r="E58" t="e">
        <f ca="1">DetectOutliers("pokusy analyza.xlsx?vysledek?Tabulka1", vysledek!$A$58:$E$58)</f>
        <v>#NAME?</v>
      </c>
    </row>
    <row r="59" spans="1:5" x14ac:dyDescent="0.25">
      <c r="A59">
        <v>0</v>
      </c>
      <c r="B59">
        <v>0</v>
      </c>
      <c r="C59" s="38">
        <v>206725634254041</v>
      </c>
      <c r="D59">
        <v>0</v>
      </c>
      <c r="E59" t="e">
        <f ca="1">DetectOutliers("pokusy analyza.xlsx?vysledek?Tabulka1", vysledek!$A$59:$E$59)</f>
        <v>#NAME?</v>
      </c>
    </row>
    <row r="60" spans="1:5" x14ac:dyDescent="0.25">
      <c r="A60" s="38">
        <v>458756783372312</v>
      </c>
      <c r="B60">
        <v>0</v>
      </c>
      <c r="C60">
        <v>0</v>
      </c>
      <c r="D60">
        <v>0</v>
      </c>
      <c r="E60" t="e">
        <f ca="1">DetectOutliers("pokusy analyza.xlsx?vysledek?Tabulka1", vysledek!$A$60:$E$60)</f>
        <v>#NAME?</v>
      </c>
    </row>
    <row r="61" spans="1:5" x14ac:dyDescent="0.25">
      <c r="A61" s="38">
        <v>346439612486268</v>
      </c>
      <c r="B61">
        <v>0</v>
      </c>
      <c r="C61">
        <v>0</v>
      </c>
      <c r="D61">
        <v>0</v>
      </c>
      <c r="E61" t="e">
        <f ca="1">DetectOutliers("pokusy analyza.xlsx?vysledek?Tabulka1", vysledek!$A$61:$E$61)</f>
        <v>#NAME?</v>
      </c>
    </row>
    <row r="62" spans="1:5" x14ac:dyDescent="0.25">
      <c r="A62">
        <v>0</v>
      </c>
      <c r="B62">
        <v>0</v>
      </c>
      <c r="C62" s="38">
        <v>48071062278923</v>
      </c>
      <c r="D62">
        <v>0</v>
      </c>
      <c r="E62" t="e">
        <f ca="1">DetectOutliers("pokusy analyza.xlsx?vysledek?Tabulka1", vysledek!$A$62:$E$62)</f>
        <v>#NAME?</v>
      </c>
    </row>
    <row r="63" spans="1:5" x14ac:dyDescent="0.25">
      <c r="A63" s="38">
        <v>359733614452968</v>
      </c>
      <c r="B63">
        <v>0</v>
      </c>
      <c r="C63">
        <v>0</v>
      </c>
      <c r="D63">
        <v>0</v>
      </c>
      <c r="E63" t="e">
        <f ca="1">DetectOutliers("pokusy analyza.xlsx?vysledek?Tabulka1", vysledek!$A$63:$E$63)</f>
        <v>#NAME?</v>
      </c>
    </row>
    <row r="64" spans="1:5" x14ac:dyDescent="0.25">
      <c r="A64" s="38">
        <v>271833449529339</v>
      </c>
      <c r="B64">
        <v>0</v>
      </c>
      <c r="C64">
        <v>0</v>
      </c>
      <c r="D64">
        <v>0</v>
      </c>
      <c r="E64" t="e">
        <f ca="1">DetectOutliers("pokusy analyza.xlsx?vysledek?Tabulka1", vysledek!$A$64:$E$64)</f>
        <v>#NAME?</v>
      </c>
    </row>
    <row r="65" spans="1:5" x14ac:dyDescent="0.25">
      <c r="A65" s="38">
        <v>223688198395342</v>
      </c>
      <c r="B65">
        <v>0</v>
      </c>
      <c r="C65">
        <v>0</v>
      </c>
      <c r="D65">
        <v>0</v>
      </c>
      <c r="E65" t="e">
        <f ca="1">DetectOutliers("pokusy analyza.xlsx?vysledek?Tabulka1", vysledek!$A$65:$E$65)</f>
        <v>#NAME?</v>
      </c>
    </row>
    <row r="66" spans="1:5" x14ac:dyDescent="0.25">
      <c r="A66" s="38">
        <v>343307178378602</v>
      </c>
      <c r="B66">
        <v>0</v>
      </c>
      <c r="C66">
        <v>0</v>
      </c>
      <c r="D66">
        <v>0</v>
      </c>
      <c r="E66" t="e">
        <f ca="1">DetectOutliers("pokusy analyza.xlsx?vysledek?Tabulka1", vysledek!$A$66:$E$66)</f>
        <v>#NAME?</v>
      </c>
    </row>
    <row r="67" spans="1:5" x14ac:dyDescent="0.25">
      <c r="A67">
        <v>0</v>
      </c>
      <c r="B67">
        <v>0</v>
      </c>
      <c r="C67" s="38">
        <v>200286256308243</v>
      </c>
      <c r="D67">
        <v>0</v>
      </c>
      <c r="E67" t="e">
        <f ca="1">DetectOutliers("pokusy analyza.xlsx?vysledek?Tabulka1", vysledek!$A$67:$E$67)</f>
        <v>#NAME?</v>
      </c>
    </row>
    <row r="68" spans="1:5" x14ac:dyDescent="0.25">
      <c r="A68" s="38">
        <v>362061135435745</v>
      </c>
      <c r="B68">
        <v>0</v>
      </c>
      <c r="C68">
        <v>0</v>
      </c>
      <c r="D68">
        <v>0</v>
      </c>
      <c r="E68" t="e">
        <f ca="1">DetectOutliers("pokusy analyza.xlsx?vysledek?Tabulka1", vysledek!$A$68:$E$68)</f>
        <v>#NAME?</v>
      </c>
    </row>
    <row r="69" spans="1:5" x14ac:dyDescent="0.25">
      <c r="A69" s="38">
        <v>387809832628587</v>
      </c>
      <c r="B69">
        <v>0</v>
      </c>
      <c r="C69">
        <v>0</v>
      </c>
      <c r="D69">
        <v>0</v>
      </c>
      <c r="E69" t="e">
        <f ca="1">DetectOutliers("pokusy analyza.xlsx?vysledek?Tabulka1", vysledek!$A$69:$E$69)</f>
        <v>#NAME?</v>
      </c>
    </row>
    <row r="70" spans="1:5" x14ac:dyDescent="0.25">
      <c r="A70">
        <v>0</v>
      </c>
      <c r="B70">
        <v>0</v>
      </c>
      <c r="C70" s="38">
        <v>476922955143423</v>
      </c>
      <c r="D70">
        <v>0</v>
      </c>
      <c r="E70" t="e">
        <f ca="1">DetectOutliers("pokusy analyza.xlsx?vysledek?Tabulka1", vysledek!$A$70:$E$70)</f>
        <v>#NAME?</v>
      </c>
    </row>
    <row r="71" spans="1:5" x14ac:dyDescent="0.25">
      <c r="A71">
        <v>0</v>
      </c>
      <c r="B71">
        <v>0</v>
      </c>
      <c r="C71" s="38">
        <v>390656667582079</v>
      </c>
      <c r="D71">
        <v>0</v>
      </c>
      <c r="E71" t="e">
        <f ca="1">DetectOutliers("pokusy analyza.xlsx?vysledek?Tabulka1", vysledek!$A$71:$E$71)</f>
        <v>#NAME?</v>
      </c>
    </row>
    <row r="72" spans="1:5" x14ac:dyDescent="0.25">
      <c r="A72" s="38">
        <v>525131186562798</v>
      </c>
      <c r="B72">
        <v>0</v>
      </c>
      <c r="C72">
        <v>0</v>
      </c>
      <c r="D72">
        <v>0</v>
      </c>
      <c r="E72" t="e">
        <f ca="1">DetectOutliers("pokusy analyza.xlsx?vysledek?Tabulka1", vysledek!$A$72:$E$72)</f>
        <v>#NAME?</v>
      </c>
    </row>
    <row r="73" spans="1:5" x14ac:dyDescent="0.25">
      <c r="A73" s="38">
        <v>499108012370806</v>
      </c>
      <c r="B73">
        <v>0</v>
      </c>
      <c r="C73">
        <v>0</v>
      </c>
      <c r="D73">
        <v>0</v>
      </c>
      <c r="E73" t="e">
        <f ca="1">DetectOutliers("pokusy analyza.xlsx?vysledek?Tabulka1", vysledek!$A$73:$E$73)</f>
        <v>#NAME?</v>
      </c>
    </row>
    <row r="74" spans="1:5" x14ac:dyDescent="0.25">
      <c r="A74">
        <v>0</v>
      </c>
      <c r="B74">
        <v>0</v>
      </c>
      <c r="C74" s="38">
        <v>499627762809857</v>
      </c>
      <c r="D74">
        <v>0</v>
      </c>
      <c r="E74" t="e">
        <f ca="1">DetectOutliers("pokusy analyza.xlsx?vysledek?Tabulka1", vysledek!$A$74:$E$74)</f>
        <v>#NAME?</v>
      </c>
    </row>
    <row r="75" spans="1:5" x14ac:dyDescent="0.25">
      <c r="A75">
        <v>0</v>
      </c>
      <c r="B75">
        <v>0</v>
      </c>
      <c r="C75" s="38">
        <v>202559514371917</v>
      </c>
      <c r="D75">
        <v>0</v>
      </c>
      <c r="E75" t="e">
        <f ca="1">DetectOutliers("pokusy analyza.xlsx?vysledek?Tabulka1", vysledek!$A$75:$E$75)</f>
        <v>#NAME?</v>
      </c>
    </row>
    <row r="76" spans="1:5" x14ac:dyDescent="0.25">
      <c r="A76" s="38">
        <v>408172062821493</v>
      </c>
      <c r="B76">
        <v>0</v>
      </c>
      <c r="C76">
        <v>0</v>
      </c>
      <c r="D76">
        <v>0</v>
      </c>
      <c r="E76" t="e">
        <f ca="1">DetectOutliers("pokusy analyza.xlsx?vysledek?Tabulka1", vysledek!$A$76:$E$76)</f>
        <v>#NAME?</v>
      </c>
    </row>
    <row r="77" spans="1:5" x14ac:dyDescent="0.25">
      <c r="A77">
        <v>0</v>
      </c>
      <c r="B77">
        <v>0</v>
      </c>
      <c r="C77" s="38">
        <v>200286256308243</v>
      </c>
      <c r="D77">
        <v>0</v>
      </c>
      <c r="E77" t="e">
        <f ca="1">DetectOutliers("pokusy analyza.xlsx?vysledek?Tabulka1", vysledek!$A$77:$E$77)</f>
        <v>#NAME?</v>
      </c>
    </row>
    <row r="78" spans="1:5" x14ac:dyDescent="0.25">
      <c r="A78">
        <v>0</v>
      </c>
      <c r="B78" s="38">
        <v>726190413108139</v>
      </c>
      <c r="C78">
        <v>0</v>
      </c>
      <c r="D78">
        <v>0</v>
      </c>
      <c r="E78" t="e">
        <f ca="1">DetectOutliers("pokusy analyza.xlsx?vysledek?Tabulka1", vysledek!$A$78:$E$78)</f>
        <v>#NAME?</v>
      </c>
    </row>
    <row r="79" spans="1:5" x14ac:dyDescent="0.25">
      <c r="A79" s="38">
        <v>346377124964562</v>
      </c>
      <c r="B79">
        <v>0</v>
      </c>
      <c r="C79">
        <v>0</v>
      </c>
      <c r="D79">
        <v>0</v>
      </c>
      <c r="E79" t="e">
        <f ca="1">DetectOutliers("pokusy analyza.xlsx?vysledek?Tabulka1", vysledek!$A$79:$E$79)</f>
        <v>#NAME?</v>
      </c>
    </row>
    <row r="80" spans="1:5" x14ac:dyDescent="0.25">
      <c r="A80">
        <v>0</v>
      </c>
      <c r="B80" s="38">
        <v>59248252018048</v>
      </c>
      <c r="C80">
        <v>0</v>
      </c>
      <c r="D80">
        <v>0</v>
      </c>
      <c r="E80" t="e">
        <f ca="1">DetectOutliers("pokusy analyza.xlsx?vysledek?Tabulka1", vysledek!$A$80:$E$80)</f>
        <v>#NAME?</v>
      </c>
    </row>
    <row r="81" spans="1:5" x14ac:dyDescent="0.25">
      <c r="A81" s="38">
        <v>359733614452968</v>
      </c>
      <c r="B81">
        <v>0</v>
      </c>
      <c r="C81">
        <v>0</v>
      </c>
      <c r="D81">
        <v>0</v>
      </c>
      <c r="E81" t="e">
        <f ca="1">DetectOutliers("pokusy analyza.xlsx?vysledek?Tabulka1", vysledek!$A$81:$E$81)</f>
        <v>#NAME?</v>
      </c>
    </row>
    <row r="82" spans="1:5" x14ac:dyDescent="0.25">
      <c r="A82">
        <v>0</v>
      </c>
      <c r="B82">
        <v>0</v>
      </c>
      <c r="C82" s="38">
        <v>460706399926026</v>
      </c>
      <c r="D82">
        <v>0</v>
      </c>
      <c r="E82" t="e">
        <f ca="1">DetectOutliers("pokusy analyza.xlsx?vysledek?Tabulka1", vysledek!$A$82:$E$82)</f>
        <v>#NAME?</v>
      </c>
    </row>
    <row r="83" spans="1:5" x14ac:dyDescent="0.25">
      <c r="A83" s="38">
        <v>114472917355977</v>
      </c>
      <c r="B83">
        <v>0</v>
      </c>
      <c r="C83">
        <v>0</v>
      </c>
      <c r="D83">
        <v>0</v>
      </c>
      <c r="E83" t="e">
        <f ca="1">DetectOutliers("pokusy analyza.xlsx?vysledek?Tabulka1", vysledek!$A$83:$E$83)</f>
        <v>#NAME?</v>
      </c>
    </row>
    <row r="84" spans="1:5" x14ac:dyDescent="0.25">
      <c r="A84" s="38">
        <v>347553535126947</v>
      </c>
      <c r="B84">
        <v>0</v>
      </c>
      <c r="C84">
        <v>0</v>
      </c>
      <c r="D84">
        <v>0</v>
      </c>
      <c r="E84" t="e">
        <f ca="1">DetectOutliers("pokusy analyza.xlsx?vysledek?Tabulka1", vysledek!$A$84:$E$84)</f>
        <v>#NAME?</v>
      </c>
    </row>
    <row r="85" spans="1:5" x14ac:dyDescent="0.25">
      <c r="A85" s="38">
        <v>458981655638874</v>
      </c>
      <c r="B85">
        <v>0</v>
      </c>
      <c r="C85">
        <v>0</v>
      </c>
      <c r="D85">
        <v>0</v>
      </c>
      <c r="E85" t="e">
        <f ca="1">DetectOutliers("pokusy analyza.xlsx?vysledek?Tabulka1", vysledek!$A$85:$E$85)</f>
        <v>#NAME?</v>
      </c>
    </row>
    <row r="86" spans="1:5" x14ac:dyDescent="0.25">
      <c r="A86">
        <v>0</v>
      </c>
      <c r="B86" s="38">
        <v>398207142892355</v>
      </c>
      <c r="C86">
        <v>0</v>
      </c>
      <c r="D86">
        <v>0</v>
      </c>
      <c r="E86" t="e">
        <f ca="1">DetectOutliers("pokusy analyza.xlsx?vysledek?Tabulka1", vysledek!$A$86:$E$86)</f>
        <v>#NAME?</v>
      </c>
    </row>
    <row r="87" spans="1:5" x14ac:dyDescent="0.25">
      <c r="A87">
        <v>0</v>
      </c>
      <c r="B87">
        <v>0</v>
      </c>
      <c r="C87" s="38">
        <v>499711273469461</v>
      </c>
      <c r="D87">
        <v>0</v>
      </c>
      <c r="E87" t="e">
        <f ca="1">DetectOutliers("pokusy analyza.xlsx?vysledek?Tabulka1", vysledek!$A$87:$E$87)</f>
        <v>#NAME?</v>
      </c>
    </row>
    <row r="88" spans="1:5" x14ac:dyDescent="0.25">
      <c r="A88">
        <v>0</v>
      </c>
      <c r="B88">
        <v>0</v>
      </c>
      <c r="C88" s="38">
        <v>485899443393955</v>
      </c>
      <c r="D88">
        <v>0</v>
      </c>
      <c r="E88" t="e">
        <f ca="1">DetectOutliers("pokusy analyza.xlsx?vysledek?Tabulka1", vysledek!$A$88:$E$88)</f>
        <v>#NAME?</v>
      </c>
    </row>
    <row r="89" spans="1:5" x14ac:dyDescent="0.25">
      <c r="A89" s="38">
        <v>205692141235793</v>
      </c>
      <c r="B89">
        <v>0</v>
      </c>
      <c r="C89">
        <v>0</v>
      </c>
      <c r="D89">
        <v>0</v>
      </c>
      <c r="E89" t="e">
        <f ca="1">DetectOutliers("pokusy analyza.xlsx?vysledek?Tabulka1", vysledek!$A$89:$E$89)</f>
        <v>#NAME?</v>
      </c>
    </row>
    <row r="90" spans="1:5" x14ac:dyDescent="0.25">
      <c r="A90" s="38">
        <v>351964982104251</v>
      </c>
      <c r="B90">
        <v>0</v>
      </c>
      <c r="C90">
        <v>0</v>
      </c>
      <c r="D90">
        <v>0</v>
      </c>
      <c r="E90" t="e">
        <f ca="1">DetectOutliers("pokusy analyza.xlsx?vysledek?Tabulka1", vysledek!$A$90:$E$90)</f>
        <v>#NAME?</v>
      </c>
    </row>
    <row r="91" spans="1:5" x14ac:dyDescent="0.25">
      <c r="A91">
        <v>0</v>
      </c>
      <c r="B91">
        <v>0</v>
      </c>
      <c r="C91" s="38">
        <v>48071062278923</v>
      </c>
      <c r="D91">
        <v>0</v>
      </c>
      <c r="E91" t="e">
        <f ca="1">DetectOutliers("pokusy analyza.xlsx?vysledek?Tabulka1", vysledek!$A$91:$E$91)</f>
        <v>#NAME?</v>
      </c>
    </row>
    <row r="92" spans="1:5" x14ac:dyDescent="0.25">
      <c r="A92" s="38">
        <v>30894302762873</v>
      </c>
      <c r="B92">
        <v>0</v>
      </c>
      <c r="C92">
        <v>0</v>
      </c>
      <c r="D92">
        <v>0</v>
      </c>
      <c r="E92" t="e">
        <f ca="1">DetectOutliers("pokusy analyza.xlsx?vysledek?Tabulka1", vysledek!$A$92:$E$92)</f>
        <v>#NAME?</v>
      </c>
    </row>
    <row r="93" spans="1:5" x14ac:dyDescent="0.25">
      <c r="A93" s="38">
        <v>425109681233335</v>
      </c>
      <c r="B93">
        <v>0</v>
      </c>
      <c r="C93">
        <v>0</v>
      </c>
      <c r="D93">
        <v>0</v>
      </c>
      <c r="E93" t="e">
        <f ca="1">DetectOutliers("pokusy analyza.xlsx?vysledek?Tabulka1", vysledek!$A$93:$E$93)</f>
        <v>#NAME?</v>
      </c>
    </row>
    <row r="94" spans="1:5" x14ac:dyDescent="0.25">
      <c r="A94">
        <v>0</v>
      </c>
      <c r="B94" s="38">
        <v>454143063457261</v>
      </c>
      <c r="C94">
        <v>0</v>
      </c>
      <c r="D94">
        <v>0</v>
      </c>
      <c r="E94" t="e">
        <f ca="1">DetectOutliers("pokusy analyza.xlsx?vysledek?Tabulka1", vysledek!$A$94:$E$94)</f>
        <v>#NAME?</v>
      </c>
    </row>
    <row r="95" spans="1:5" x14ac:dyDescent="0.25">
      <c r="A95" s="38">
        <v>409975812524036</v>
      </c>
      <c r="B95">
        <v>0</v>
      </c>
      <c r="C95">
        <v>0</v>
      </c>
      <c r="D95">
        <v>0</v>
      </c>
      <c r="E95" t="e">
        <f ca="1">DetectOutliers("pokusy analyza.xlsx?vysledek?Tabulka1", vysledek!$A$95:$E$95)</f>
        <v>#NAME?</v>
      </c>
    </row>
    <row r="96" spans="1:5" x14ac:dyDescent="0.25">
      <c r="A96" s="38">
        <v>403560415284984</v>
      </c>
      <c r="B96">
        <v>0</v>
      </c>
      <c r="C96">
        <v>0</v>
      </c>
      <c r="D96">
        <v>0</v>
      </c>
      <c r="E96" t="e">
        <f ca="1">DetectOutliers("pokusy analyza.xlsx?vysledek?Tabulka1", vysledek!$A$96:$E$96)</f>
        <v>#NAME?</v>
      </c>
    </row>
    <row r="97" spans="1:5" x14ac:dyDescent="0.25">
      <c r="A97">
        <v>0</v>
      </c>
      <c r="B97" s="38">
        <v>368939711935028</v>
      </c>
      <c r="C97">
        <v>0</v>
      </c>
      <c r="D97">
        <v>0</v>
      </c>
      <c r="E97" t="e">
        <f ca="1">DetectOutliers("pokusy analyza.xlsx?vysledek?Tabulka1", vysledek!$A$97:$E$97)</f>
        <v>#NAME?</v>
      </c>
    </row>
    <row r="98" spans="1:5" x14ac:dyDescent="0.25">
      <c r="A98">
        <v>0</v>
      </c>
      <c r="B98">
        <v>0</v>
      </c>
      <c r="C98" s="38">
        <v>311278178715697</v>
      </c>
      <c r="D98">
        <v>0</v>
      </c>
      <c r="E98" t="e">
        <f ca="1">DetectOutliers("pokusy analyza.xlsx?vysledek?Tabulka1", vysledek!$A$98:$E$98)</f>
        <v>#NAME?</v>
      </c>
    </row>
    <row r="99" spans="1:5" x14ac:dyDescent="0.25">
      <c r="A99" s="38">
        <v>373542296468138</v>
      </c>
      <c r="B99">
        <v>0</v>
      </c>
      <c r="C99">
        <v>0</v>
      </c>
      <c r="D99">
        <v>0</v>
      </c>
      <c r="E99" t="e">
        <f ca="1">DetectOutliers("pokusy analyza.xlsx?vysledek?Tabulka1", vysledek!$A$99:$E$99)</f>
        <v>#NAME?</v>
      </c>
    </row>
    <row r="100" spans="1:5" x14ac:dyDescent="0.25">
      <c r="A100">
        <v>0</v>
      </c>
      <c r="B100" s="38">
        <v>41038468753132</v>
      </c>
      <c r="C100">
        <v>0</v>
      </c>
      <c r="D100">
        <v>0</v>
      </c>
      <c r="E100" t="e">
        <f ca="1">DetectOutliers("pokusy analyza.xlsx?vysledek?Tabulka1", vysledek!$A$100:$E$100)</f>
        <v>#NAME?</v>
      </c>
    </row>
    <row r="101" spans="1:5" x14ac:dyDescent="0.25">
      <c r="A101" s="38">
        <v>347037575523087</v>
      </c>
      <c r="B101">
        <v>0</v>
      </c>
      <c r="C101">
        <v>0</v>
      </c>
      <c r="D101">
        <v>0</v>
      </c>
      <c r="E101" t="e">
        <f ca="1">DetectOutliers("pokusy analyza.xlsx?vysledek?Tabulka1", vysledek!$A$101:$E$101)</f>
        <v>#NAME?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2</vt:i4>
      </vt:variant>
    </vt:vector>
  </HeadingPairs>
  <TitlesOfParts>
    <vt:vector size="8" baseType="lpstr">
      <vt:lpstr>vysledek</vt:lpstr>
      <vt:lpstr>Prediction Report for Uzavře</vt:lpstr>
      <vt:lpstr>Prediction Calculator for Uz</vt:lpstr>
      <vt:lpstr>Printable Calculator for Uza</vt:lpstr>
      <vt:lpstr>List12</vt:lpstr>
      <vt:lpstr>Highlight Exceptions</vt:lpstr>
      <vt:lpstr>ExceptionsThreshold</vt:lpstr>
      <vt:lpstr>RowExceptionsThreshold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2013-11-03T20:11:41Z</dcterms:created>
  <dcterms:modified xsi:type="dcterms:W3CDTF">2013-11-07T22:49:26Z</dcterms:modified>
</cp:coreProperties>
</file>